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40" windowWidth="19320" windowHeight="7530" tabRatio="860" activeTab="4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2_ГД'!$A$1:$S$70</definedName>
    <definedName name="_xlnm.Print_Area" localSheetId="7">'7.Прил 3_Върнати ГД'!$A$1:$BF$22</definedName>
  </definedNames>
  <calcPr calcId="125725"/>
</workbook>
</file>

<file path=xl/calcChain.xml><?xml version="1.0" encoding="utf-8"?>
<calcChain xmlns="http://schemas.openxmlformats.org/spreadsheetml/2006/main">
  <c r="AE11" i="5"/>
  <c r="C11"/>
  <c r="AE10"/>
  <c r="C10"/>
  <c r="AE9"/>
  <c r="C9"/>
  <c r="AE8"/>
  <c r="C8"/>
  <c r="AZ11" i="7"/>
  <c r="AS11"/>
  <c r="X11"/>
  <c r="C11"/>
  <c r="AZ10"/>
  <c r="AS10"/>
  <c r="X10"/>
  <c r="C10"/>
  <c r="AZ9"/>
  <c r="AS9"/>
  <c r="X9"/>
  <c r="C9"/>
  <c r="AT12" i="8"/>
  <c r="AM12"/>
  <c r="AF12"/>
  <c r="AE12"/>
  <c r="AD12"/>
  <c r="AC12"/>
  <c r="AB12"/>
  <c r="AA12"/>
  <c r="Z12"/>
  <c r="X12"/>
  <c r="BG12" s="1"/>
  <c r="W12"/>
  <c r="V12"/>
  <c r="BE12" s="1"/>
  <c r="U12"/>
  <c r="BD12" s="1"/>
  <c r="T12"/>
  <c r="BC12" s="1"/>
  <c r="S12"/>
  <c r="K12"/>
  <c r="D12"/>
  <c r="AT11"/>
  <c r="AM11"/>
  <c r="AF11"/>
  <c r="AE11"/>
  <c r="AD11"/>
  <c r="AC11"/>
  <c r="AB11"/>
  <c r="Y11" s="1"/>
  <c r="AA11"/>
  <c r="Z11"/>
  <c r="X11"/>
  <c r="BG11" s="1"/>
  <c r="W11"/>
  <c r="V11"/>
  <c r="U11"/>
  <c r="T11"/>
  <c r="BC11" s="1"/>
  <c r="S11"/>
  <c r="K11"/>
  <c r="D11"/>
  <c r="AT10"/>
  <c r="AM10"/>
  <c r="AF10"/>
  <c r="AE10"/>
  <c r="AD10"/>
  <c r="AC10"/>
  <c r="AB10"/>
  <c r="AA10"/>
  <c r="Y10" s="1"/>
  <c r="Z10"/>
  <c r="X10"/>
  <c r="W10"/>
  <c r="BF10" s="1"/>
  <c r="V10"/>
  <c r="BE10" s="1"/>
  <c r="U10"/>
  <c r="T10"/>
  <c r="S10"/>
  <c r="K10"/>
  <c r="D10"/>
  <c r="AN11" i="6"/>
  <c r="AH11"/>
  <c r="AB11"/>
  <c r="AA11"/>
  <c r="Z11"/>
  <c r="Y11"/>
  <c r="X11"/>
  <c r="W11"/>
  <c r="U11"/>
  <c r="AY11" s="1"/>
  <c r="T11"/>
  <c r="S11"/>
  <c r="R11"/>
  <c r="AV11" s="1"/>
  <c r="Q11"/>
  <c r="P11" s="1"/>
  <c r="J11"/>
  <c r="D11"/>
  <c r="AX10"/>
  <c r="AN10"/>
  <c r="AH10"/>
  <c r="AB10"/>
  <c r="AA10"/>
  <c r="AY10" s="1"/>
  <c r="Z10"/>
  <c r="Y10"/>
  <c r="X10"/>
  <c r="W10"/>
  <c r="V10" s="1"/>
  <c r="U10"/>
  <c r="T10"/>
  <c r="S10"/>
  <c r="AW10" s="1"/>
  <c r="R10"/>
  <c r="Q10"/>
  <c r="J10"/>
  <c r="D10"/>
  <c r="AN9"/>
  <c r="AH9"/>
  <c r="AB9"/>
  <c r="AA9"/>
  <c r="AY9" s="1"/>
  <c r="Z9"/>
  <c r="Y9"/>
  <c r="X9"/>
  <c r="W9"/>
  <c r="AU9" s="1"/>
  <c r="U9"/>
  <c r="T9"/>
  <c r="S9"/>
  <c r="AW9" s="1"/>
  <c r="R9"/>
  <c r="Q9"/>
  <c r="J9"/>
  <c r="D9"/>
  <c r="R10" i="8" l="1"/>
  <c r="R11"/>
  <c r="BC10"/>
  <c r="BG10"/>
  <c r="BE11"/>
  <c r="Y12"/>
  <c r="BD10"/>
  <c r="BB11"/>
  <c r="BF11"/>
  <c r="R12"/>
  <c r="BF12"/>
  <c r="AV10" i="6"/>
  <c r="AU11"/>
  <c r="V11"/>
  <c r="AV9"/>
  <c r="V9"/>
  <c r="AX9"/>
  <c r="AT9" s="1"/>
  <c r="AX11"/>
  <c r="AT11" s="1"/>
  <c r="AW11"/>
  <c r="BB10" i="8"/>
  <c r="BD11"/>
  <c r="BA11" s="1"/>
  <c r="BB12"/>
  <c r="BA12" s="1"/>
  <c r="P10" i="6"/>
  <c r="AU10"/>
  <c r="P9"/>
  <c r="Q48" i="3"/>
  <c r="BA10" i="8" l="1"/>
  <c r="AT10" i="6"/>
  <c r="H40" i="3"/>
  <c r="I40" s="1"/>
  <c r="J40"/>
  <c r="R40" l="1"/>
  <c r="H22" l="1"/>
  <c r="I22" s="1"/>
  <c r="J22"/>
  <c r="R22" l="1"/>
  <c r="D48"/>
  <c r="C48"/>
  <c r="H15"/>
  <c r="I15" s="1"/>
  <c r="J15"/>
  <c r="H16"/>
  <c r="I16" s="1"/>
  <c r="J16"/>
  <c r="H17"/>
  <c r="I17" s="1"/>
  <c r="J17"/>
  <c r="H46"/>
  <c r="I46" s="1"/>
  <c r="J46"/>
  <c r="R46" l="1"/>
  <c r="R17"/>
  <c r="R16"/>
  <c r="R15"/>
  <c r="V27" i="9"/>
  <c r="T27"/>
  <c r="S27"/>
  <c r="R27"/>
  <c r="Q27"/>
  <c r="P27"/>
  <c r="H27"/>
  <c r="G27"/>
  <c r="F27"/>
  <c r="E27"/>
  <c r="V26"/>
  <c r="T26"/>
  <c r="S26"/>
  <c r="R26"/>
  <c r="Q26"/>
  <c r="P26"/>
  <c r="N26"/>
  <c r="L26"/>
  <c r="H26"/>
  <c r="G26"/>
  <c r="F26"/>
  <c r="E26"/>
  <c r="D26"/>
  <c r="V25"/>
  <c r="T25"/>
  <c r="S25"/>
  <c r="R25"/>
  <c r="Q25"/>
  <c r="P25"/>
  <c r="N25"/>
  <c r="L25"/>
  <c r="H25"/>
  <c r="G25"/>
  <c r="F25"/>
  <c r="E25"/>
  <c r="D25"/>
  <c r="V36" l="1"/>
  <c r="V33"/>
  <c r="S48" i="3"/>
  <c r="P48"/>
  <c r="O48"/>
  <c r="N48"/>
  <c r="M48"/>
  <c r="L48"/>
  <c r="K48"/>
  <c r="G48"/>
  <c r="F48"/>
  <c r="E48"/>
  <c r="H13" l="1"/>
  <c r="I13" s="1"/>
  <c r="J13"/>
  <c r="H14"/>
  <c r="I14" s="1"/>
  <c r="J14"/>
  <c r="H18"/>
  <c r="I18" s="1"/>
  <c r="J18"/>
  <c r="H19"/>
  <c r="I19" s="1"/>
  <c r="J19"/>
  <c r="H20"/>
  <c r="I20" s="1"/>
  <c r="J20"/>
  <c r="H21"/>
  <c r="I21" s="1"/>
  <c r="J21"/>
  <c r="H23"/>
  <c r="I23" s="1"/>
  <c r="J23"/>
  <c r="H24"/>
  <c r="I24" s="1"/>
  <c r="J24"/>
  <c r="H25"/>
  <c r="I25" s="1"/>
  <c r="J25"/>
  <c r="H26"/>
  <c r="I26" s="1"/>
  <c r="J26"/>
  <c r="H27"/>
  <c r="I27" s="1"/>
  <c r="J27"/>
  <c r="H28"/>
  <c r="I28" s="1"/>
  <c r="J28"/>
  <c r="H29"/>
  <c r="I29" s="1"/>
  <c r="J29"/>
  <c r="H30"/>
  <c r="I30" s="1"/>
  <c r="J30"/>
  <c r="H31"/>
  <c r="I31" s="1"/>
  <c r="J31"/>
  <c r="H32"/>
  <c r="I32" s="1"/>
  <c r="J32"/>
  <c r="H33"/>
  <c r="I33" s="1"/>
  <c r="J33"/>
  <c r="H34"/>
  <c r="I34" s="1"/>
  <c r="J34"/>
  <c r="H35"/>
  <c r="I35" s="1"/>
  <c r="J35"/>
  <c r="H36"/>
  <c r="J36"/>
  <c r="I85" i="4"/>
  <c r="R35" i="3" l="1"/>
  <c r="R34"/>
  <c r="R33"/>
  <c r="I36"/>
  <c r="R32"/>
  <c r="R31"/>
  <c r="R30"/>
  <c r="R29"/>
  <c r="R28"/>
  <c r="R27"/>
  <c r="R26"/>
  <c r="R25"/>
  <c r="R24"/>
  <c r="R23"/>
  <c r="R21"/>
  <c r="R20"/>
  <c r="R19"/>
  <c r="R18"/>
  <c r="R14"/>
  <c r="R13"/>
  <c r="C93" i="4"/>
  <c r="R36" i="3" l="1"/>
  <c r="AD103" i="4"/>
  <c r="R103"/>
  <c r="Q103"/>
  <c r="P103"/>
  <c r="O103"/>
  <c r="N103"/>
  <c r="M103"/>
  <c r="L103"/>
  <c r="H103"/>
  <c r="G103"/>
  <c r="F103"/>
  <c r="E103"/>
  <c r="D103"/>
  <c r="C103"/>
  <c r="I95"/>
  <c r="O93"/>
  <c r="AD93"/>
  <c r="AC93"/>
  <c r="AB93"/>
  <c r="AA93"/>
  <c r="Z93"/>
  <c r="Y93"/>
  <c r="X93"/>
  <c r="W93"/>
  <c r="U93"/>
  <c r="T93"/>
  <c r="R93"/>
  <c r="V30" i="9" s="1"/>
  <c r="Q93" i="4"/>
  <c r="P93"/>
  <c r="N93"/>
  <c r="M93"/>
  <c r="L93"/>
  <c r="H93"/>
  <c r="G93"/>
  <c r="F93"/>
  <c r="E93"/>
  <c r="D93"/>
  <c r="I19"/>
  <c r="J19" s="1"/>
  <c r="K19"/>
  <c r="V19"/>
  <c r="I20"/>
  <c r="J20" s="1"/>
  <c r="K20"/>
  <c r="V20"/>
  <c r="I21"/>
  <c r="J21" s="1"/>
  <c r="K21"/>
  <c r="V21"/>
  <c r="I22"/>
  <c r="J22" s="1"/>
  <c r="K22"/>
  <c r="V22"/>
  <c r="I23"/>
  <c r="J23" s="1"/>
  <c r="K23"/>
  <c r="V23"/>
  <c r="I24"/>
  <c r="J24" s="1"/>
  <c r="K24"/>
  <c r="V24"/>
  <c r="I25"/>
  <c r="J25" s="1"/>
  <c r="K25"/>
  <c r="V25"/>
  <c r="I26"/>
  <c r="J26" s="1"/>
  <c r="K26"/>
  <c r="V26"/>
  <c r="I27"/>
  <c r="J27" s="1"/>
  <c r="K27"/>
  <c r="V27"/>
  <c r="I28"/>
  <c r="J28" s="1"/>
  <c r="K28"/>
  <c r="V28"/>
  <c r="I29"/>
  <c r="J29" s="1"/>
  <c r="K29"/>
  <c r="V29"/>
  <c r="I30"/>
  <c r="J30" s="1"/>
  <c r="K30"/>
  <c r="V30"/>
  <c r="I31"/>
  <c r="J31" s="1"/>
  <c r="K31"/>
  <c r="V31"/>
  <c r="I32"/>
  <c r="J32" s="1"/>
  <c r="K32"/>
  <c r="V32"/>
  <c r="I33"/>
  <c r="J33" s="1"/>
  <c r="K33"/>
  <c r="V33"/>
  <c r="I34"/>
  <c r="J34" s="1"/>
  <c r="K34"/>
  <c r="V34"/>
  <c r="I35"/>
  <c r="J35" s="1"/>
  <c r="K35"/>
  <c r="V35"/>
  <c r="I36"/>
  <c r="J36" s="1"/>
  <c r="K36"/>
  <c r="V36"/>
  <c r="I37"/>
  <c r="J37" s="1"/>
  <c r="K37"/>
  <c r="V37"/>
  <c r="I38"/>
  <c r="J38" s="1"/>
  <c r="K38"/>
  <c r="V38"/>
  <c r="I39"/>
  <c r="J39" s="1"/>
  <c r="K39"/>
  <c r="V39"/>
  <c r="I40"/>
  <c r="J40" s="1"/>
  <c r="K40"/>
  <c r="V40"/>
  <c r="I41"/>
  <c r="J41" s="1"/>
  <c r="K41"/>
  <c r="V41"/>
  <c r="I42"/>
  <c r="J42" s="1"/>
  <c r="K42"/>
  <c r="V42"/>
  <c r="I43"/>
  <c r="J43" s="1"/>
  <c r="K43"/>
  <c r="V43"/>
  <c r="S42" l="1"/>
  <c r="S38"/>
  <c r="S34"/>
  <c r="S30"/>
  <c r="S26"/>
  <c r="S22"/>
  <c r="S40"/>
  <c r="S36"/>
  <c r="S32"/>
  <c r="S28"/>
  <c r="S24"/>
  <c r="S20"/>
  <c r="S43"/>
  <c r="S41"/>
  <c r="S39"/>
  <c r="S37"/>
  <c r="S35"/>
  <c r="S33"/>
  <c r="S31"/>
  <c r="S29"/>
  <c r="S27"/>
  <c r="S25"/>
  <c r="S23"/>
  <c r="S21"/>
  <c r="S19"/>
  <c r="E112" l="1"/>
  <c r="F112"/>
  <c r="K112"/>
  <c r="E113"/>
  <c r="F113"/>
  <c r="K113" s="1"/>
  <c r="E114"/>
  <c r="F114"/>
  <c r="K114" s="1"/>
  <c r="E115"/>
  <c r="F115"/>
  <c r="K115" s="1"/>
  <c r="E116"/>
  <c r="F116"/>
  <c r="K116" s="1"/>
  <c r="E117"/>
  <c r="F117"/>
  <c r="E118"/>
  <c r="F118"/>
  <c r="K118" s="1"/>
  <c r="E119"/>
  <c r="F119"/>
  <c r="E120"/>
  <c r="F120"/>
  <c r="E121"/>
  <c r="F121"/>
  <c r="E122"/>
  <c r="F122"/>
  <c r="K122" s="1"/>
  <c r="E123"/>
  <c r="F123"/>
  <c r="I11"/>
  <c r="J11" s="1"/>
  <c r="K11"/>
  <c r="V11"/>
  <c r="I12"/>
  <c r="J12" s="1"/>
  <c r="K12"/>
  <c r="V12"/>
  <c r="I13"/>
  <c r="J13" s="1"/>
  <c r="K13"/>
  <c r="V13"/>
  <c r="I14"/>
  <c r="J14" s="1"/>
  <c r="K14"/>
  <c r="V14"/>
  <c r="I15"/>
  <c r="J15" s="1"/>
  <c r="K15"/>
  <c r="V15"/>
  <c r="I16"/>
  <c r="J16" s="1"/>
  <c r="K16"/>
  <c r="V16"/>
  <c r="I17"/>
  <c r="J17" s="1"/>
  <c r="K17"/>
  <c r="V17"/>
  <c r="I18"/>
  <c r="J18" s="1"/>
  <c r="K18"/>
  <c r="V18"/>
  <c r="I44"/>
  <c r="J44" s="1"/>
  <c r="K44"/>
  <c r="V44"/>
  <c r="I45"/>
  <c r="J45" s="1"/>
  <c r="K45"/>
  <c r="V45"/>
  <c r="I46"/>
  <c r="J46" s="1"/>
  <c r="K46"/>
  <c r="V46"/>
  <c r="I47"/>
  <c r="J47" s="1"/>
  <c r="K47"/>
  <c r="V47"/>
  <c r="I48"/>
  <c r="J48" s="1"/>
  <c r="K48"/>
  <c r="V48"/>
  <c r="I49"/>
  <c r="J49" s="1"/>
  <c r="K49"/>
  <c r="V49"/>
  <c r="I50"/>
  <c r="J50" s="1"/>
  <c r="K50"/>
  <c r="V50"/>
  <c r="I51"/>
  <c r="J51" s="1"/>
  <c r="K51"/>
  <c r="V51"/>
  <c r="I52"/>
  <c r="J52" s="1"/>
  <c r="K52"/>
  <c r="V52"/>
  <c r="I53"/>
  <c r="J53" s="1"/>
  <c r="K53"/>
  <c r="V53"/>
  <c r="I54"/>
  <c r="J54" s="1"/>
  <c r="K54"/>
  <c r="V54"/>
  <c r="I55"/>
  <c r="J55" s="1"/>
  <c r="K55"/>
  <c r="V55"/>
  <c r="I56"/>
  <c r="J56" s="1"/>
  <c r="K56"/>
  <c r="V56"/>
  <c r="I57"/>
  <c r="J57" s="1"/>
  <c r="K57"/>
  <c r="V57"/>
  <c r="I58"/>
  <c r="J58" s="1"/>
  <c r="K58"/>
  <c r="V58"/>
  <c r="I59"/>
  <c r="J59" s="1"/>
  <c r="K59"/>
  <c r="V59"/>
  <c r="I60"/>
  <c r="J60" s="1"/>
  <c r="K60"/>
  <c r="V60"/>
  <c r="I61"/>
  <c r="J61" s="1"/>
  <c r="S61" s="1"/>
  <c r="K61"/>
  <c r="V61"/>
  <c r="I62"/>
  <c r="J62" s="1"/>
  <c r="K62"/>
  <c r="V62"/>
  <c r="I63"/>
  <c r="J63" s="1"/>
  <c r="K63"/>
  <c r="V63"/>
  <c r="I64"/>
  <c r="J64" s="1"/>
  <c r="K64"/>
  <c r="V64"/>
  <c r="I65"/>
  <c r="J65" s="1"/>
  <c r="S65" s="1"/>
  <c r="K65"/>
  <c r="V65"/>
  <c r="I66"/>
  <c r="J66" s="1"/>
  <c r="K66"/>
  <c r="V66"/>
  <c r="I67"/>
  <c r="J67" s="1"/>
  <c r="K67"/>
  <c r="V67"/>
  <c r="I68"/>
  <c r="J68" s="1"/>
  <c r="K68"/>
  <c r="V68"/>
  <c r="I10"/>
  <c r="J10" s="1"/>
  <c r="S10" s="1"/>
  <c r="K10"/>
  <c r="V10"/>
  <c r="K102"/>
  <c r="I102"/>
  <c r="K101"/>
  <c r="I101"/>
  <c r="J101" s="1"/>
  <c r="K100"/>
  <c r="I100"/>
  <c r="J100" s="1"/>
  <c r="K99"/>
  <c r="I99"/>
  <c r="J99" s="1"/>
  <c r="K98"/>
  <c r="I98"/>
  <c r="J98" s="1"/>
  <c r="S98" s="1"/>
  <c r="K97"/>
  <c r="I97"/>
  <c r="J97" s="1"/>
  <c r="K96"/>
  <c r="I96"/>
  <c r="J96" s="1"/>
  <c r="K95"/>
  <c r="J95"/>
  <c r="K94"/>
  <c r="I94"/>
  <c r="J94" s="1"/>
  <c r="S94" s="1"/>
  <c r="V92"/>
  <c r="K92"/>
  <c r="I92"/>
  <c r="V91"/>
  <c r="K91"/>
  <c r="I91"/>
  <c r="J91" s="1"/>
  <c r="V90"/>
  <c r="K90"/>
  <c r="I90"/>
  <c r="J90" s="1"/>
  <c r="V89"/>
  <c r="K89"/>
  <c r="I89"/>
  <c r="J89" s="1"/>
  <c r="V88"/>
  <c r="K88"/>
  <c r="I88"/>
  <c r="J88" s="1"/>
  <c r="V87"/>
  <c r="K87"/>
  <c r="I87"/>
  <c r="J87" s="1"/>
  <c r="V86"/>
  <c r="K86"/>
  <c r="I86"/>
  <c r="J86" s="1"/>
  <c r="S86" s="1"/>
  <c r="V85"/>
  <c r="K85"/>
  <c r="J85"/>
  <c r="V84"/>
  <c r="K84"/>
  <c r="I84"/>
  <c r="J84" s="1"/>
  <c r="V83"/>
  <c r="K83"/>
  <c r="I83"/>
  <c r="J83" s="1"/>
  <c r="V82"/>
  <c r="K82"/>
  <c r="I82"/>
  <c r="J82" s="1"/>
  <c r="S82" s="1"/>
  <c r="V81"/>
  <c r="K81"/>
  <c r="I81"/>
  <c r="J81" s="1"/>
  <c r="V80"/>
  <c r="K80"/>
  <c r="I80"/>
  <c r="J80" s="1"/>
  <c r="S80" s="1"/>
  <c r="V79"/>
  <c r="K79"/>
  <c r="I79"/>
  <c r="J79" s="1"/>
  <c r="V78"/>
  <c r="K78"/>
  <c r="I78"/>
  <c r="J78" s="1"/>
  <c r="S78" s="1"/>
  <c r="V77"/>
  <c r="K77"/>
  <c r="I77"/>
  <c r="J77" s="1"/>
  <c r="V76"/>
  <c r="K76"/>
  <c r="I76"/>
  <c r="J76" s="1"/>
  <c r="V75"/>
  <c r="K75"/>
  <c r="I75"/>
  <c r="J75" s="1"/>
  <c r="V74"/>
  <c r="K74"/>
  <c r="I74"/>
  <c r="J74" s="1"/>
  <c r="V73"/>
  <c r="K73"/>
  <c r="I73"/>
  <c r="J73" s="1"/>
  <c r="V72"/>
  <c r="K72"/>
  <c r="I72"/>
  <c r="J72" s="1"/>
  <c r="V71"/>
  <c r="K71"/>
  <c r="I71"/>
  <c r="J71" s="1"/>
  <c r="V70"/>
  <c r="K70"/>
  <c r="I70"/>
  <c r="J70" s="1"/>
  <c r="V69"/>
  <c r="K69"/>
  <c r="I69"/>
  <c r="J69" s="1"/>
  <c r="S96" l="1"/>
  <c r="S67"/>
  <c r="S63"/>
  <c r="S77"/>
  <c r="J92"/>
  <c r="J93" s="1"/>
  <c r="I93"/>
  <c r="V93"/>
  <c r="J102"/>
  <c r="I103"/>
  <c r="S70"/>
  <c r="K93"/>
  <c r="K103"/>
  <c r="S69"/>
  <c r="S72"/>
  <c r="S74"/>
  <c r="S85"/>
  <c r="S88"/>
  <c r="S90"/>
  <c r="S101"/>
  <c r="S68"/>
  <c r="S66"/>
  <c r="S64"/>
  <c r="S62"/>
  <c r="S59"/>
  <c r="S57"/>
  <c r="S55"/>
  <c r="S53"/>
  <c r="S51"/>
  <c r="S49"/>
  <c r="S47"/>
  <c r="S45"/>
  <c r="S18"/>
  <c r="S16"/>
  <c r="S14"/>
  <c r="S12"/>
  <c r="K123"/>
  <c r="S73"/>
  <c r="S76"/>
  <c r="S81"/>
  <c r="S84"/>
  <c r="S89"/>
  <c r="S97"/>
  <c r="S100"/>
  <c r="K120"/>
  <c r="K119"/>
  <c r="S71"/>
  <c r="S75"/>
  <c r="S79"/>
  <c r="S83"/>
  <c r="S87"/>
  <c r="S91"/>
  <c r="S95"/>
  <c r="S99"/>
  <c r="S60"/>
  <c r="S58"/>
  <c r="S56"/>
  <c r="S54"/>
  <c r="S52"/>
  <c r="S50"/>
  <c r="S48"/>
  <c r="S46"/>
  <c r="S44"/>
  <c r="S17"/>
  <c r="S15"/>
  <c r="S13"/>
  <c r="S11"/>
  <c r="K121"/>
  <c r="K117"/>
  <c r="S92" l="1"/>
  <c r="S93" s="1"/>
  <c r="S102"/>
  <c r="S103" s="1"/>
  <c r="J103"/>
  <c r="I28" i="9" l="1"/>
  <c r="J28" s="1"/>
  <c r="I45"/>
  <c r="I44"/>
  <c r="I43"/>
  <c r="I42"/>
  <c r="I41"/>
  <c r="I40"/>
  <c r="I39"/>
  <c r="I38"/>
  <c r="I37"/>
  <c r="I36"/>
  <c r="I35"/>
  <c r="I34"/>
  <c r="I33"/>
  <c r="I32"/>
  <c r="I31"/>
  <c r="I30"/>
  <c r="I29"/>
  <c r="I24"/>
  <c r="I23"/>
  <c r="I22"/>
  <c r="I21"/>
  <c r="I20"/>
  <c r="I19"/>
  <c r="I18"/>
  <c r="I17"/>
  <c r="I16"/>
  <c r="I15"/>
  <c r="I14"/>
  <c r="I13"/>
  <c r="I12"/>
  <c r="I11"/>
  <c r="I10"/>
  <c r="I8"/>
  <c r="I7"/>
  <c r="I9"/>
  <c r="I27" l="1"/>
  <c r="I26"/>
  <c r="I25"/>
  <c r="I46"/>
  <c r="F7" i="10"/>
  <c r="AA10"/>
  <c r="C10"/>
  <c r="BA8" i="7"/>
  <c r="AA9" i="10" l="1"/>
  <c r="C9"/>
  <c r="AA8"/>
  <c r="C8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 s="1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E7"/>
  <c r="D7"/>
  <c r="E109" i="4"/>
  <c r="G46" i="9"/>
  <c r="G49" s="1"/>
  <c r="G47"/>
  <c r="G48"/>
  <c r="G51"/>
  <c r="I47"/>
  <c r="J39"/>
  <c r="J12" i="3"/>
  <c r="H37"/>
  <c r="I37" s="1"/>
  <c r="H38"/>
  <c r="I38" s="1"/>
  <c r="H39"/>
  <c r="I39" s="1"/>
  <c r="H41"/>
  <c r="I41" s="1"/>
  <c r="H42"/>
  <c r="I42" s="1"/>
  <c r="H43"/>
  <c r="I43" s="1"/>
  <c r="H44"/>
  <c r="I44" s="1"/>
  <c r="H45"/>
  <c r="I45" s="1"/>
  <c r="H47"/>
  <c r="H12"/>
  <c r="J10" i="9"/>
  <c r="J11"/>
  <c r="J13"/>
  <c r="J14"/>
  <c r="J16"/>
  <c r="J17"/>
  <c r="J19"/>
  <c r="J20"/>
  <c r="J22"/>
  <c r="J23"/>
  <c r="J29"/>
  <c r="J31"/>
  <c r="J32"/>
  <c r="J34"/>
  <c r="J35"/>
  <c r="J37"/>
  <c r="J38"/>
  <c r="J40"/>
  <c r="J41"/>
  <c r="J42"/>
  <c r="J43"/>
  <c r="J44"/>
  <c r="J7"/>
  <c r="J8"/>
  <c r="BF7" i="5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 s="1"/>
  <c r="BF8" i="7"/>
  <c r="BE8"/>
  <c r="BD8"/>
  <c r="BC8"/>
  <c r="BB8"/>
  <c r="AY8"/>
  <c r="AX8"/>
  <c r="AW8"/>
  <c r="AV8"/>
  <c r="AU8"/>
  <c r="AT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L46" i="9"/>
  <c r="H46"/>
  <c r="H47"/>
  <c r="H50" s="1"/>
  <c r="H49"/>
  <c r="S9" i="8"/>
  <c r="J55" i="9"/>
  <c r="O30"/>
  <c r="O24"/>
  <c r="O21"/>
  <c r="O15"/>
  <c r="O12"/>
  <c r="O18"/>
  <c r="O9"/>
  <c r="O8"/>
  <c r="H8" i="6"/>
  <c r="F8"/>
  <c r="D33" i="9" s="1"/>
  <c r="J33" s="1"/>
  <c r="E8" i="6"/>
  <c r="D30" i="9" s="1"/>
  <c r="AG9" i="8"/>
  <c r="K74" i="9"/>
  <c r="J74"/>
  <c r="K73"/>
  <c r="J73"/>
  <c r="K69"/>
  <c r="J69"/>
  <c r="K68"/>
  <c r="J68"/>
  <c r="K67"/>
  <c r="J67"/>
  <c r="K63"/>
  <c r="J63"/>
  <c r="K62"/>
  <c r="J62"/>
  <c r="K61"/>
  <c r="J61"/>
  <c r="K56"/>
  <c r="J56"/>
  <c r="K55"/>
  <c r="T48"/>
  <c r="T51" s="1"/>
  <c r="S48"/>
  <c r="R48"/>
  <c r="Q48"/>
  <c r="Q51" s="1"/>
  <c r="P48"/>
  <c r="F48"/>
  <c r="V47"/>
  <c r="T47"/>
  <c r="T50" s="1"/>
  <c r="S47"/>
  <c r="R47"/>
  <c r="R50" s="1"/>
  <c r="Q47"/>
  <c r="P47"/>
  <c r="N47"/>
  <c r="L47"/>
  <c r="F47"/>
  <c r="E47"/>
  <c r="D47"/>
  <c r="V46"/>
  <c r="V49" s="1"/>
  <c r="T46"/>
  <c r="S46"/>
  <c r="R46"/>
  <c r="Q46"/>
  <c r="P46"/>
  <c r="N46"/>
  <c r="F46"/>
  <c r="F49" s="1"/>
  <c r="E46"/>
  <c r="E49" s="1"/>
  <c r="D46"/>
  <c r="J46" s="1"/>
  <c r="O45"/>
  <c r="O44"/>
  <c r="K44"/>
  <c r="U44" s="1"/>
  <c r="O43"/>
  <c r="K43" s="1"/>
  <c r="O42"/>
  <c r="K42" s="1"/>
  <c r="M42" s="1"/>
  <c r="O41"/>
  <c r="K41" s="1"/>
  <c r="M41" s="1"/>
  <c r="O40"/>
  <c r="K40" s="1"/>
  <c r="M40" s="1"/>
  <c r="O39"/>
  <c r="K39" s="1"/>
  <c r="M39" s="1"/>
  <c r="O38"/>
  <c r="K38" s="1"/>
  <c r="U38" s="1"/>
  <c r="O37"/>
  <c r="O36"/>
  <c r="O35"/>
  <c r="K35" s="1"/>
  <c r="O34"/>
  <c r="K34" s="1"/>
  <c r="O33"/>
  <c r="O32"/>
  <c r="K32" s="1"/>
  <c r="O31"/>
  <c r="K31" s="1"/>
  <c r="M31" s="1"/>
  <c r="O29"/>
  <c r="K29"/>
  <c r="M29" s="1"/>
  <c r="O28"/>
  <c r="S51"/>
  <c r="R51"/>
  <c r="V50"/>
  <c r="S50"/>
  <c r="Q50"/>
  <c r="N50"/>
  <c r="F50"/>
  <c r="E50"/>
  <c r="T49"/>
  <c r="R49"/>
  <c r="P49"/>
  <c r="N49"/>
  <c r="L49"/>
  <c r="O23"/>
  <c r="K23" s="1"/>
  <c r="O22"/>
  <c r="K22" s="1"/>
  <c r="O20"/>
  <c r="K20" s="1"/>
  <c r="M20" s="1"/>
  <c r="O19"/>
  <c r="K19" s="1"/>
  <c r="O17"/>
  <c r="K17" s="1"/>
  <c r="M17" s="1"/>
  <c r="O16"/>
  <c r="K16" s="1"/>
  <c r="O14"/>
  <c r="K14" s="1"/>
  <c r="M14" s="1"/>
  <c r="O13"/>
  <c r="K13" s="1"/>
  <c r="U13" s="1"/>
  <c r="O11"/>
  <c r="O10"/>
  <c r="K10" s="1"/>
  <c r="K8"/>
  <c r="O7"/>
  <c r="K7"/>
  <c r="M7" s="1"/>
  <c r="AB9" i="8"/>
  <c r="AZ9"/>
  <c r="L24" i="9" s="1"/>
  <c r="AY9" i="8"/>
  <c r="AX9"/>
  <c r="AW9"/>
  <c r="L15" i="9" s="1"/>
  <c r="AV9" i="8"/>
  <c r="L12" i="9" s="1"/>
  <c r="AU9" i="8"/>
  <c r="L9" i="9" s="1"/>
  <c r="AS9" i="8"/>
  <c r="AR9"/>
  <c r="AQ9"/>
  <c r="AP9"/>
  <c r="AO9"/>
  <c r="AN9"/>
  <c r="AL9"/>
  <c r="N24" i="9" s="1"/>
  <c r="K24" s="1"/>
  <c r="M24" s="1"/>
  <c r="AK9" i="8"/>
  <c r="N21" i="9" s="1"/>
  <c r="K21" s="1"/>
  <c r="AJ9" i="8"/>
  <c r="AI9"/>
  <c r="N15" i="9" s="1"/>
  <c r="K15" s="1"/>
  <c r="AH9" i="8"/>
  <c r="N12" i="9" s="1"/>
  <c r="X9" i="8"/>
  <c r="W9"/>
  <c r="U9"/>
  <c r="Q9"/>
  <c r="P9"/>
  <c r="O9"/>
  <c r="N9"/>
  <c r="M9"/>
  <c r="L9"/>
  <c r="J9"/>
  <c r="I9"/>
  <c r="D21" i="9" s="1"/>
  <c r="J21" s="1"/>
  <c r="H9" i="8"/>
  <c r="D18" i="9" s="1"/>
  <c r="J18" s="1"/>
  <c r="G9" i="8"/>
  <c r="F9"/>
  <c r="D12" i="9" s="1"/>
  <c r="J12" s="1"/>
  <c r="E9" i="8"/>
  <c r="Y8" i="6"/>
  <c r="AS8"/>
  <c r="L45" i="9" s="1"/>
  <c r="AR8" i="6"/>
  <c r="AQ8"/>
  <c r="L36" i="9" s="1"/>
  <c r="AP8" i="6"/>
  <c r="L33" i="9" s="1"/>
  <c r="AO8" i="6"/>
  <c r="L30" i="9" s="1"/>
  <c r="AM8" i="6"/>
  <c r="AL8"/>
  <c r="AK8"/>
  <c r="AJ8"/>
  <c r="AI8"/>
  <c r="AG8"/>
  <c r="N45" i="9" s="1"/>
  <c r="AF8" i="6"/>
  <c r="AE8"/>
  <c r="N36" i="9" s="1"/>
  <c r="AD8" i="6"/>
  <c r="N33" i="9" s="1"/>
  <c r="AC8" i="6"/>
  <c r="O8"/>
  <c r="N8"/>
  <c r="M8"/>
  <c r="L8"/>
  <c r="J8" s="1"/>
  <c r="K8"/>
  <c r="I8"/>
  <c r="D45" i="9" s="1"/>
  <c r="G8" i="6"/>
  <c r="D36" i="9" s="1"/>
  <c r="F130" i="4"/>
  <c r="E130"/>
  <c r="F129"/>
  <c r="E129"/>
  <c r="F128"/>
  <c r="E128"/>
  <c r="F127"/>
  <c r="E127"/>
  <c r="F126"/>
  <c r="E126"/>
  <c r="F125"/>
  <c r="E125"/>
  <c r="K125" s="1"/>
  <c r="F124"/>
  <c r="E124"/>
  <c r="K124" s="1"/>
  <c r="F111"/>
  <c r="E111"/>
  <c r="F110"/>
  <c r="E110"/>
  <c r="F109"/>
  <c r="J47" i="3"/>
  <c r="J45"/>
  <c r="J44"/>
  <c r="J43"/>
  <c r="J42"/>
  <c r="J41"/>
  <c r="J39"/>
  <c r="J38"/>
  <c r="J37"/>
  <c r="K28" i="9"/>
  <c r="M28" s="1"/>
  <c r="N18"/>
  <c r="K18" s="1"/>
  <c r="L21"/>
  <c r="L18"/>
  <c r="D24"/>
  <c r="J24" s="1"/>
  <c r="D15"/>
  <c r="Q49"/>
  <c r="T9" i="8"/>
  <c r="D50" i="9"/>
  <c r="D49"/>
  <c r="V9" i="8"/>
  <c r="L50" i="9"/>
  <c r="M8"/>
  <c r="U20"/>
  <c r="M34"/>
  <c r="H48"/>
  <c r="F51"/>
  <c r="K37"/>
  <c r="U8"/>
  <c r="U28"/>
  <c r="AA8" i="6"/>
  <c r="I49" i="9"/>
  <c r="J49" s="1"/>
  <c r="AA9" i="8"/>
  <c r="R8" i="6"/>
  <c r="X8"/>
  <c r="Q8"/>
  <c r="W8"/>
  <c r="U29" i="9"/>
  <c r="S8" i="6"/>
  <c r="AD9" i="8"/>
  <c r="AC9"/>
  <c r="AE9"/>
  <c r="T8" i="6"/>
  <c r="M35" i="9"/>
  <c r="H51"/>
  <c r="Z9" i="8"/>
  <c r="O47" i="9"/>
  <c r="U41"/>
  <c r="U8" i="6"/>
  <c r="K126" i="4"/>
  <c r="U34" i="9"/>
  <c r="U7"/>
  <c r="M13"/>
  <c r="M38"/>
  <c r="C7" i="10" l="1"/>
  <c r="C8" i="7"/>
  <c r="X8"/>
  <c r="AS8"/>
  <c r="R9" i="8"/>
  <c r="M18" i="9"/>
  <c r="AH8" i="6"/>
  <c r="M32" i="9"/>
  <c r="K47"/>
  <c r="M47" s="1"/>
  <c r="O48"/>
  <c r="O46"/>
  <c r="U31"/>
  <c r="U46" s="1"/>
  <c r="U42"/>
  <c r="J47"/>
  <c r="U37"/>
  <c r="U35"/>
  <c r="M19"/>
  <c r="U19"/>
  <c r="K25"/>
  <c r="M25" s="1"/>
  <c r="U10"/>
  <c r="M10"/>
  <c r="M16"/>
  <c r="U16"/>
  <c r="O27"/>
  <c r="U17"/>
  <c r="O25"/>
  <c r="O49" s="1"/>
  <c r="U14"/>
  <c r="K11"/>
  <c r="O26"/>
  <c r="O50" s="1"/>
  <c r="J25"/>
  <c r="J26"/>
  <c r="U11"/>
  <c r="K127" i="4"/>
  <c r="AE7" i="5"/>
  <c r="D9" i="8"/>
  <c r="AM9"/>
  <c r="Y9"/>
  <c r="M21" i="9"/>
  <c r="D9"/>
  <c r="J9" s="1"/>
  <c r="K9" i="8"/>
  <c r="AT9"/>
  <c r="N9" i="9"/>
  <c r="AF9" i="8"/>
  <c r="AB8" i="6"/>
  <c r="N30" i="9"/>
  <c r="N48" s="1"/>
  <c r="AN8" i="6"/>
  <c r="K36" i="9"/>
  <c r="M36" s="1"/>
  <c r="D48"/>
  <c r="K33"/>
  <c r="M33" s="1"/>
  <c r="R37" i="3"/>
  <c r="J48"/>
  <c r="I47"/>
  <c r="H48"/>
  <c r="P8" i="6"/>
  <c r="L27" i="9"/>
  <c r="BC9" i="8"/>
  <c r="N27" i="9"/>
  <c r="K12"/>
  <c r="M12" s="1"/>
  <c r="U23"/>
  <c r="M23"/>
  <c r="U40"/>
  <c r="M43"/>
  <c r="U43"/>
  <c r="U32"/>
  <c r="K46"/>
  <c r="M46" s="1"/>
  <c r="K45"/>
  <c r="M45" s="1"/>
  <c r="S49"/>
  <c r="P50"/>
  <c r="M44"/>
  <c r="G50"/>
  <c r="R41" i="3"/>
  <c r="K128" i="4"/>
  <c r="K129"/>
  <c r="K130"/>
  <c r="K109"/>
  <c r="V48" i="9"/>
  <c r="V51" s="1"/>
  <c r="K30"/>
  <c r="I12" i="3"/>
  <c r="R12" s="1"/>
  <c r="L48" i="9"/>
  <c r="AZ8" i="7"/>
  <c r="BE9" i="8"/>
  <c r="BF9"/>
  <c r="R38" i="3"/>
  <c r="R39"/>
  <c r="R42"/>
  <c r="R43"/>
  <c r="M22" i="9"/>
  <c r="U24"/>
  <c r="P51"/>
  <c r="U39"/>
  <c r="U22"/>
  <c r="I50"/>
  <c r="J50" s="1"/>
  <c r="R44" i="3"/>
  <c r="R45"/>
  <c r="K110" i="4"/>
  <c r="K111"/>
  <c r="BB9" i="8"/>
  <c r="J45" i="9"/>
  <c r="K9"/>
  <c r="J15"/>
  <c r="U15" s="1"/>
  <c r="M15"/>
  <c r="U21"/>
  <c r="U18"/>
  <c r="AW8" i="6"/>
  <c r="AY8"/>
  <c r="AX8"/>
  <c r="D8"/>
  <c r="Z8"/>
  <c r="V8" s="1"/>
  <c r="AV8"/>
  <c r="AU8"/>
  <c r="E48" i="9"/>
  <c r="E51" s="1"/>
  <c r="BD9" i="8"/>
  <c r="BG9"/>
  <c r="M37" i="9"/>
  <c r="J36"/>
  <c r="U36" s="1"/>
  <c r="N51" l="1"/>
  <c r="U33"/>
  <c r="O51"/>
  <c r="U47"/>
  <c r="U9"/>
  <c r="U25"/>
  <c r="U26"/>
  <c r="K26"/>
  <c r="M26" s="1"/>
  <c r="M11"/>
  <c r="D27"/>
  <c r="D51" s="1"/>
  <c r="BA9" i="8"/>
  <c r="U45" i="9"/>
  <c r="K48"/>
  <c r="M48" s="1"/>
  <c r="I48" i="3"/>
  <c r="R47"/>
  <c r="U12" i="9"/>
  <c r="M9"/>
  <c r="K27"/>
  <c r="M27" s="1"/>
  <c r="J27"/>
  <c r="M30"/>
  <c r="L51"/>
  <c r="K49"/>
  <c r="M49" s="1"/>
  <c r="K50"/>
  <c r="M50" s="1"/>
  <c r="U49"/>
  <c r="J30"/>
  <c r="U30" s="1"/>
  <c r="I48"/>
  <c r="AT8" i="6"/>
  <c r="U50" i="9" l="1"/>
  <c r="U27"/>
  <c r="U48"/>
  <c r="K51"/>
  <c r="R48" i="3"/>
  <c r="I51" i="9"/>
  <c r="J51" s="1"/>
  <c r="J48"/>
  <c r="M51" l="1"/>
  <c r="K75"/>
  <c r="K57"/>
  <c r="U51"/>
  <c r="J57"/>
  <c r="J75"/>
</calcChain>
</file>

<file path=xl/sharedStrings.xml><?xml version="1.0" encoding="utf-8"?>
<sst xmlns="http://schemas.openxmlformats.org/spreadsheetml/2006/main" count="1190" uniqueCount="731">
  <si>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</si>
  <si>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</si>
  <si>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</si>
  <si>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</si>
  <si>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</si>
  <si>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</si>
  <si>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</si>
  <si>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</si>
  <si>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</si>
  <si>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</si>
  <si>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</si>
  <si>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</si>
  <si>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</si>
  <si>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</si>
  <si>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</si>
  <si>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</si>
  <si>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</si>
  <si>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</si>
  <si>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</si>
  <si>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</si>
  <si>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</si>
  <si>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</si>
  <si>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</si>
  <si>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</si>
  <si>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</si>
  <si>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</si>
  <si>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</si>
  <si>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</si>
  <si>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</si>
  <si>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</si>
  <si>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</si>
  <si>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</si>
  <si>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</si>
  <si>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</si>
  <si>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</si>
  <si>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</si>
  <si>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</si>
  <si>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</si>
  <si>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</si>
  <si>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</si>
  <si>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</si>
  <si>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</si>
  <si>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</si>
  <si>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</si>
  <si>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</si>
  <si>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</si>
  <si>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</si>
  <si>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</si>
  <si>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</si>
  <si>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</si>
  <si>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</si>
  <si>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</si>
  <si>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</si>
  <si>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</si>
  <si>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</si>
  <si>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</si>
  <si>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</si>
  <si>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</si>
  <si>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</si>
  <si>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</si>
  <si>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</si>
  <si>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</si>
  <si>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</si>
  <si>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</si>
  <si>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</si>
  <si>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</si>
  <si>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</si>
  <si>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</si>
  <si>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</si>
  <si>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</si>
  <si>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</si>
  <si>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</si>
  <si>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</si>
  <si>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</si>
  <si>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</si>
  <si>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</si>
  <si>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</si>
  <si>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</si>
  <si>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</si>
  <si>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</si>
  <si>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</si>
  <si>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</si>
  <si>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</si>
  <si>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</si>
  <si>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</si>
  <si>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</si>
  <si>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</si>
  <si>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</si>
  <si>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</si>
  <si>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</si>
  <si>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</si>
  <si>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</si>
  <si>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</si>
  <si>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</si>
  <si>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</si>
  <si>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</si>
  <si>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</si>
  <si>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</si>
  <si>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</si>
  <si>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</si>
  <si>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</si>
  <si>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</si>
  <si>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</si>
  <si>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</si>
  <si>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</si>
  <si>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</si>
  <si>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</si>
  <si>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</si>
  <si>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</si>
  <si>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</si>
  <si>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</si>
  <si>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</si>
  <si>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</si>
  <si>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</si>
  <si>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</si>
  <si>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</si>
  <si>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</si>
  <si>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</si>
  <si>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</si>
  <si>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</si>
  <si>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</si>
  <si>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</si>
  <si>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</si>
  <si>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</si>
  <si>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</si>
  <si>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</si>
  <si>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</si>
  <si>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</si>
  <si>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</si>
  <si>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</si>
  <si>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</si>
  <si>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</si>
  <si>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</si>
  <si>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</si>
  <si>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</si>
  <si>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</si>
  <si>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</si>
  <si>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</si>
  <si>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</si>
  <si>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</si>
  <si>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</si>
  <si>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</si>
  <si>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</si>
  <si>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</si>
  <si>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</si>
  <si>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</si>
  <si>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</si>
  <si>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</si>
  <si>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</si>
  <si>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</si>
  <si>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</si>
  <si>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</si>
  <si>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</si>
  <si>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</si>
  <si>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</si>
  <si>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</si>
  <si>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</si>
  <si>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</si>
  <si>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</si>
  <si>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</si>
  <si>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</si>
  <si>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</si>
  <si>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</si>
  <si>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</si>
  <si>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</si>
  <si>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</si>
  <si>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</si>
  <si>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</si>
  <si>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</si>
  <si>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</si>
  <si>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</si>
  <si>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</si>
  <si>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</si>
  <si>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</si>
  <si>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</si>
  <si>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</si>
  <si>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</si>
  <si>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</si>
  <si>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</si>
  <si>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</si>
  <si>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</si>
  <si>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</si>
  <si>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</si>
  <si>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</si>
  <si>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</si>
  <si>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</si>
  <si>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</si>
  <si>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</si>
  <si>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</si>
  <si>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</si>
  <si>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</si>
  <si>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</si>
  <si>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Дата: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</si>
  <si>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</si>
  <si>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</si>
  <si>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</si>
  <si>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</si>
  <si>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</si>
  <si>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</si>
  <si>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</si>
  <si>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</si>
  <si>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</si>
  <si>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</si>
  <si>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</si>
  <si>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</si>
  <si>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</si>
  <si>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</si>
  <si>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</si>
  <si>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</si>
  <si>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</si>
  <si>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</si>
  <si>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</si>
  <si>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</si>
  <si>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</si>
  <si>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</si>
  <si>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</si>
  <si>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</si>
  <si>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</si>
  <si>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</si>
  <si>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</si>
  <si>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</si>
  <si>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</si>
  <si>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</si>
  <si>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</si>
  <si>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</si>
  <si>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</si>
  <si>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</si>
  <si>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</si>
  <si>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</si>
  <si>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</si>
  <si>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</si>
  <si>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</si>
  <si>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</si>
  <si>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</si>
  <si>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</si>
  <si>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</si>
  <si>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</si>
  <si>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</si>
  <si>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</si>
  <si>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</si>
  <si>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</si>
  <si>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</si>
  <si>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</si>
  <si>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</si>
  <si>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</si>
  <si>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</si>
  <si>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</si>
  <si>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</si>
  <si>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</si>
  <si>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</si>
  <si>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</si>
  <si>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</si>
  <si>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</si>
  <si>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</si>
  <si>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</si>
  <si>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</si>
  <si>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</si>
  <si>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</si>
  <si>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</si>
  <si>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</si>
  <si>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</si>
  <si>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</si>
  <si>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</si>
  <si>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</si>
  <si>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</si>
  <si>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</si>
  <si>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</si>
  <si>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</si>
  <si>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</si>
  <si>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</si>
  <si>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</si>
  <si>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</si>
  <si>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</si>
  <si>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</si>
  <si>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</si>
  <si>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</si>
  <si>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</si>
  <si>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</si>
  <si>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</si>
  <si>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</si>
  <si>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</si>
  <si>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</si>
  <si>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</si>
  <si>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</si>
  <si>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</si>
  <si>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</si>
  <si>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</si>
  <si>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</si>
  <si>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</si>
  <si>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</si>
  <si>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</si>
  <si>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</si>
  <si>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</si>
  <si>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</si>
  <si>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</si>
  <si>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</si>
  <si>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</si>
  <si>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</si>
  <si>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</si>
  <si>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</si>
  <si>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</si>
  <si>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</si>
  <si>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</si>
  <si>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</si>
  <si>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</si>
  <si>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</si>
  <si>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</si>
  <si>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</si>
  <si>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</si>
  <si>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</si>
  <si>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</si>
  <si>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</si>
  <si>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</si>
  <si>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</si>
  <si>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</si>
  <si>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</si>
  <si>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</si>
  <si>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</si>
  <si>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</si>
  <si>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</si>
  <si>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</si>
  <si>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</si>
  <si>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</si>
  <si>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</si>
  <si>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</si>
  <si>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</si>
  <si>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</si>
  <si>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</si>
  <si>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</si>
  <si>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</si>
  <si>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</si>
  <si>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</si>
  <si>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</si>
  <si>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</si>
  <si>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</si>
  <si>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</si>
  <si>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</si>
  <si>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</si>
  <si>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</si>
  <si>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</si>
  <si>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</si>
  <si>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</si>
  <si>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</si>
  <si>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</si>
  <si>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</si>
  <si>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</si>
  <si>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</si>
  <si>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</si>
  <si>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</si>
  <si>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</si>
  <si>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</si>
  <si>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</si>
  <si>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</si>
  <si>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</si>
  <si>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</si>
  <si>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</si>
  <si>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</si>
  <si>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</si>
  <si>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</si>
  <si>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</si>
  <si>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</si>
  <si>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</si>
  <si>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</si>
  <si>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</si>
  <si>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</si>
  <si>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</si>
  <si>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</si>
  <si>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</si>
  <si>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</si>
  <si>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</si>
  <si>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</si>
  <si>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</si>
  <si>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</si>
  <si>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</si>
  <si>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</si>
  <si>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</si>
  <si>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</si>
  <si>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</si>
  <si>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</si>
  <si>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</si>
  <si>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</si>
  <si>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</si>
  <si>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</si>
  <si>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</si>
  <si>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</si>
  <si>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</si>
  <si>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</si>
  <si>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</si>
  <si>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</si>
  <si>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</si>
  <si>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</si>
  <si>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</si>
  <si>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</si>
  <si>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</si>
  <si>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</si>
  <si>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</si>
  <si>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</si>
  <si>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</si>
  <si>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</si>
  <si>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</si>
  <si>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</si>
  <si>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</si>
  <si>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</si>
  <si>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</si>
  <si>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</si>
  <si>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</si>
  <si>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</si>
  <si>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</si>
  <si>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</si>
  <si>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</si>
  <si>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</si>
  <si>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</si>
  <si>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</si>
  <si>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</si>
  <si>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</si>
  <si>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</si>
  <si>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</si>
  <si>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</si>
  <si>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</si>
  <si>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</si>
  <si>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</si>
  <si>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</si>
  <si>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</si>
  <si>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</si>
  <si>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</si>
  <si>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</si>
  <si>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</si>
  <si>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</si>
  <si>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</si>
  <si>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</si>
  <si>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</si>
  <si>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</si>
  <si>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</si>
  <si>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</si>
  <si>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</si>
  <si>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</si>
  <si>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</si>
  <si>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</si>
  <si>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</si>
  <si>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</si>
  <si>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</si>
  <si>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</si>
  <si>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</si>
  <si>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</si>
  <si>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</si>
  <si>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</si>
  <si>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</si>
  <si>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</si>
  <si>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</si>
  <si>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</si>
  <si>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</si>
  <si>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</si>
  <si>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</si>
  <si>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</si>
  <si>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</si>
  <si>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</si>
  <si>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</si>
  <si>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</si>
  <si>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</si>
  <si>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</si>
  <si>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</si>
  <si>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</si>
  <si>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</si>
  <si>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</si>
  <si>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</si>
  <si>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</si>
  <si>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</si>
  <si>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</si>
  <si>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</si>
  <si>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</si>
  <si>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</si>
  <si>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</si>
  <si>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</si>
  <si>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</si>
  <si>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</si>
  <si>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</si>
  <si>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</si>
  <si>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</si>
  <si>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</si>
  <si>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</si>
  <si>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</si>
  <si>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</si>
  <si>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</si>
  <si>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</si>
  <si>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</si>
  <si>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</si>
  <si>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</si>
  <si>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</si>
  <si>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</si>
  <si>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</si>
  <si>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</si>
  <si>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</si>
  <si>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</si>
  <si>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</si>
  <si>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</si>
  <si>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</si>
  <si>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</si>
  <si>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</si>
  <si>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</si>
  <si>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</si>
  <si>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</si>
  <si>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</si>
  <si>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</si>
  <si>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</si>
  <si>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</si>
  <si>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</si>
  <si>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</si>
  <si>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</si>
  <si>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</si>
  <si>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</si>
  <si>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</si>
  <si>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</si>
  <si>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</si>
  <si>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</si>
  <si>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</si>
  <si>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</si>
  <si>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</si>
  <si>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</si>
  <si>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</si>
  <si>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</si>
  <si>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</si>
  <si>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</si>
  <si>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</si>
  <si>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</si>
  <si>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</si>
  <si>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</si>
  <si>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</si>
  <si>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</si>
  <si>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</si>
  <si>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</si>
  <si>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</si>
  <si>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</si>
  <si>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</si>
  <si>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</si>
  <si>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</si>
  <si>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</si>
  <si>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</si>
  <si>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</si>
  <si>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</si>
  <si>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</si>
  <si>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</si>
  <si>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</si>
  <si>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</si>
  <si>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</si>
  <si>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</si>
  <si>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</si>
  <si>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</si>
  <si>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</si>
  <si>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</si>
  <si>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</si>
  <si>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</si>
  <si>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</si>
  <si>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</si>
  <si>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</si>
  <si>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</si>
  <si>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</si>
  <si>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</si>
  <si>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</si>
  <si>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</si>
  <si>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</si>
  <si>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</si>
  <si>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</si>
  <si>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</si>
  <si>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</si>
  <si>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</si>
  <si>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</si>
  <si>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</si>
  <si>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</si>
  <si>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</si>
  <si>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</si>
  <si>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</si>
  <si>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</si>
  <si>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</si>
  <si>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</si>
  <si>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</si>
  <si>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</si>
  <si>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</si>
  <si>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</si>
  <si>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</si>
  <si>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</si>
  <si>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</si>
  <si>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</si>
  <si>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</si>
  <si>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</si>
  <si>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</si>
  <si>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</si>
  <si>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</si>
  <si>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</si>
  <si>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</si>
  <si>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</si>
  <si>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</si>
  <si>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</si>
  <si>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</si>
  <si>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</si>
  <si>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</si>
  <si>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</si>
  <si>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</si>
  <si>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Заявленя по чл. 417 ГПК</t>
  </si>
  <si>
    <t>1102-1</t>
  </si>
  <si>
    <t>ЧАСТНИ ПРОИЗВОДСТВА - РЕГЛАМЕНТИ</t>
  </si>
  <si>
    <t>1200-1</t>
  </si>
  <si>
    <t>1201-1</t>
  </si>
  <si>
    <t>Прицедура по Регламент 1206/2001 г.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</si>
  <si>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</si>
  <si>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</si>
  <si>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</si>
  <si>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</si>
  <si>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</si>
  <si>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</si>
  <si>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</si>
  <si>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</si>
  <si>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Процедура по Регламент 1393/2007 г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</si>
  <si>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</si>
  <si>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</si>
  <si>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</si>
  <si>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</si>
  <si>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</si>
  <si>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</si>
  <si>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</si>
  <si>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</si>
  <si>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</si>
  <si>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Средна телесна повреда - чл. 129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</si>
  <si>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</si>
  <si>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</si>
  <si>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</si>
  <si>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ал.ж5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</si>
  <si>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</si>
  <si>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</si>
  <si>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</si>
  <si>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</si>
  <si>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</si>
  <si>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</si>
  <si>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</si>
  <si>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</si>
  <si>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</si>
  <si>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</si>
  <si>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</si>
  <si>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</si>
  <si>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</si>
  <si>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</si>
  <si>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</si>
  <si>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</si>
  <si>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</si>
  <si>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</si>
  <si>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</si>
  <si>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</si>
  <si>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</si>
  <si>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</si>
  <si>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</si>
  <si>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</si>
  <si>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</si>
  <si>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</si>
  <si>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</si>
  <si>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</si>
  <si>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</si>
  <si>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</si>
  <si>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</si>
  <si>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</si>
  <si>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</si>
  <si>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</si>
  <si>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</si>
  <si>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</si>
  <si>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</si>
  <si>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</si>
  <si>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</si>
  <si>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</si>
  <si>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</si>
  <si>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</si>
  <si>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</si>
  <si>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</si>
  <si>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</si>
  <si>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</si>
  <si>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</si>
  <si>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</si>
  <si>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</si>
  <si>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</si>
  <si>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</si>
  <si>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</si>
  <si>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</si>
  <si>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</si>
  <si>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</si>
  <si>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</si>
  <si>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</si>
  <si>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</si>
  <si>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</si>
  <si>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</si>
  <si>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</si>
  <si>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</si>
  <si>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</si>
  <si>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</si>
  <si>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</si>
  <si>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</si>
  <si>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</si>
  <si>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</si>
  <si>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</si>
  <si>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</si>
  <si>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</si>
  <si>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</si>
  <si>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</si>
  <si>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ЛЕВСКИ</t>
  </si>
  <si>
    <t>месеца на 2019 г.</t>
  </si>
  <si>
    <t>Съставил: М. Андреева, Цв. Данова</t>
  </si>
  <si>
    <t>тел: 0650/86419</t>
  </si>
  <si>
    <t>дата: 28.01.2020 г.</t>
  </si>
  <si>
    <t>град: ЛЕВСКИ</t>
  </si>
  <si>
    <t>Адм. секретар:</t>
  </si>
  <si>
    <t>Я. Борисова</t>
  </si>
  <si>
    <t>П. Атанасова</t>
  </si>
  <si>
    <t>Съставил: Р. Петрова</t>
  </si>
  <si>
    <t>Телефон: 0650/86419</t>
  </si>
  <si>
    <t>Дата: 28.01.2020 г.</t>
  </si>
  <si>
    <t>Дата:28.01.2020 г.</t>
  </si>
  <si>
    <t>ПАЛМИРА ДИМИТРОВА АТАНАСОВА</t>
  </si>
  <si>
    <t>СТОЙКА ГЕОРГИЕВА МАНОЛОВА-СТОЙКОВА</t>
  </si>
  <si>
    <t>ДЕСИСЛАВА КОНСТАНТИНОВА НИКОЛАЕВА-ГЕОРГИЕВА</t>
  </si>
  <si>
    <t>Справка за дейността на съдиите в РАЙОНЕН СЪД гр.ЛЕВСКИ</t>
  </si>
  <si>
    <t>за   ЦЯЛАТА 2019 г. (НАКАЗАТЕЛНИ ДЕЛА)</t>
  </si>
  <si>
    <t>Р. Петрова</t>
  </si>
  <si>
    <t>0650/86419</t>
  </si>
  <si>
    <t>Административен секретар:</t>
  </si>
  <si>
    <t>за   ЦЯЛАТА 2019 г.   (ГРАЖДАНСКИ  ДЕЛА)</t>
  </si>
  <si>
    <t>М. Андреева, Цв. Данова</t>
  </si>
  <si>
    <t>НАТАША ГЕОРГИЕВА ПАНЧЕВА</t>
  </si>
  <si>
    <t>28.01.2020 г.</t>
  </si>
  <si>
    <t>Д. Рачева</t>
  </si>
  <si>
    <t>Административен ръководител: П. Атанасова</t>
  </si>
  <si>
    <t xml:space="preserve">Справка за резултатите от върнати обжалвани и протестирани ГРАЖДАНСКИ и ТЪРГОВСКИ дела на съдиите
от РАЙОНЕН СЪД гр.ЛЕВСКИ през ЦЯЛАТА 2019 г.            </t>
  </si>
  <si>
    <t xml:space="preserve">Справка за резултатите от върнати обжалвани и протестирани НАКАЗАТЕЛНИ дела на съдиите 
от РАЙОНЕН СЪД гр.ЛЕВСКИ през ЦЯЛАТА 2019 г. </t>
  </si>
  <si>
    <t>e-mail: levski_rs@abv.bg</t>
  </si>
  <si>
    <t xml:space="preserve">Справка за резултатите от върнати обжалвани и протестирани АДМИНИСТРАТИВНИ дела на съдиите
от РАЙОНЕН СЪД гр.ЛЕВСКИ през ЦЯЛАТА 2019 г.            </t>
  </si>
  <si>
    <t>Изготвил: Р. Петрова, М. Андреева, Цв. Данова, Д. Рачева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</si>
</sst>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58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3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6" fillId="2" borderId="0" xfId="0" applyFont="1" applyFill="1" applyBorder="1"/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wrapText="1"/>
    </xf>
    <xf numFmtId="0" fontId="4" fillId="4" borderId="42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 wrapText="1"/>
    </xf>
    <xf numFmtId="0" fontId="4" fillId="4" borderId="43" xfId="0" applyFont="1" applyFill="1" applyBorder="1" applyAlignment="1" applyProtection="1">
      <alignment horizontal="center" vertical="center" wrapText="1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</xf>
    <xf numFmtId="0" fontId="4" fillId="4" borderId="4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9" fontId="4" fillId="4" borderId="33" xfId="7" applyFont="1" applyFill="1" applyBorder="1" applyAlignment="1" applyProtection="1">
      <alignment horizontal="center" vertical="center" wrapText="1"/>
    </xf>
    <xf numFmtId="9" fontId="4" fillId="4" borderId="34" xfId="7" applyFont="1" applyFill="1" applyBorder="1" applyAlignment="1" applyProtection="1">
      <alignment horizontal="center" vertical="center" wrapText="1"/>
    </xf>
    <xf numFmtId="9" fontId="4" fillId="4" borderId="35" xfId="7" applyFont="1" applyFill="1" applyBorder="1" applyAlignment="1" applyProtection="1">
      <alignment horizontal="center" vertical="center" wrapText="1"/>
    </xf>
    <xf numFmtId="9" fontId="4" fillId="4" borderId="43" xfId="7" applyFont="1" applyFill="1" applyBorder="1" applyAlignment="1" applyProtection="1">
      <alignment horizontal="center" vertical="center" wrapText="1"/>
    </xf>
    <xf numFmtId="9" fontId="4" fillId="4" borderId="45" xfId="7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14" fillId="3" borderId="0" xfId="0" applyNumberFormat="1" applyFont="1" applyFill="1" applyAlignment="1" applyProtection="1">
      <protection locked="0"/>
    </xf>
    <xf numFmtId="0" fontId="14" fillId="6" borderId="0" xfId="0" applyNumberFormat="1" applyFont="1" applyFill="1" applyBorder="1" applyAlignment="1" applyProtection="1">
      <protection locked="0"/>
    </xf>
    <xf numFmtId="0" fontId="5" fillId="0" borderId="0" xfId="0" applyNumberFormat="1" applyFont="1" applyProtection="1">
      <protection locked="0"/>
    </xf>
    <xf numFmtId="0" fontId="14" fillId="0" borderId="0" xfId="0" applyNumberFormat="1" applyFont="1" applyBorder="1" applyAlignment="1" applyProtection="1">
      <protection locked="0"/>
    </xf>
    <xf numFmtId="0" fontId="5" fillId="0" borderId="20" xfId="0" applyNumberFormat="1" applyFont="1" applyBorder="1" applyAlignment="1" applyProtection="1">
      <alignment horizontal="center"/>
    </xf>
    <xf numFmtId="0" fontId="14" fillId="0" borderId="0" xfId="0" applyNumberFormat="1" applyFont="1" applyBorder="1" applyAlignment="1" applyProtection="1">
      <alignment horizontal="left" vertical="justify"/>
    </xf>
    <xf numFmtId="49" fontId="5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Protection="1"/>
    <xf numFmtId="0" fontId="5" fillId="0" borderId="0" xfId="0" applyFont="1" applyProtection="1">
      <protection locked="0"/>
    </xf>
    <xf numFmtId="0" fontId="5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5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5" fillId="0" borderId="20" xfId="0" applyNumberFormat="1" applyFont="1" applyFill="1" applyBorder="1" applyAlignment="1" applyProtection="1">
      <alignment vertical="justify"/>
    </xf>
    <xf numFmtId="0" fontId="5" fillId="0" borderId="0" xfId="0" applyNumberFormat="1" applyFont="1" applyProtection="1"/>
    <xf numFmtId="0" fontId="5" fillId="0" borderId="0" xfId="0" applyNumberFormat="1" applyFont="1" applyFill="1" applyProtection="1"/>
    <xf numFmtId="0" fontId="5" fillId="0" borderId="0" xfId="0" applyNumberFormat="1" applyFont="1" applyBorder="1" applyProtection="1"/>
    <xf numFmtId="0" fontId="14" fillId="0" borderId="0" xfId="0" applyNumberFormat="1" applyFont="1" applyFill="1" applyAlignment="1" applyProtection="1">
      <protection locked="0"/>
    </xf>
    <xf numFmtId="0" fontId="5" fillId="0" borderId="0" xfId="4" applyNumberFormat="1" applyFont="1" applyProtection="1"/>
    <xf numFmtId="49" fontId="19" fillId="0" borderId="49" xfId="4" applyNumberFormat="1" applyFont="1" applyBorder="1" applyAlignment="1" applyProtection="1">
      <alignment horizontal="center"/>
    </xf>
    <xf numFmtId="0" fontId="19" fillId="0" borderId="0" xfId="4" applyNumberFormat="1" applyFont="1" applyBorder="1" applyProtection="1"/>
    <xf numFmtId="0" fontId="19" fillId="0" borderId="0" xfId="4" applyNumberFormat="1" applyFont="1" applyBorder="1" applyAlignment="1" applyProtection="1">
      <alignment horizontal="center"/>
    </xf>
    <xf numFmtId="0" fontId="20" fillId="0" borderId="0" xfId="4" applyNumberFormat="1" applyFont="1" applyProtection="1"/>
    <xf numFmtId="0" fontId="19" fillId="0" borderId="0" xfId="4" applyNumberFormat="1" applyFont="1" applyBorder="1" applyAlignment="1" applyProtection="1">
      <alignment horizontal="center" textRotation="90"/>
    </xf>
    <xf numFmtId="0" fontId="5" fillId="0" borderId="0" xfId="4" applyNumberFormat="1" applyFont="1" applyProtection="1">
      <protection locked="0"/>
    </xf>
    <xf numFmtId="0" fontId="19" fillId="0" borderId="20" xfId="4" applyNumberFormat="1" applyFont="1" applyBorder="1" applyAlignment="1" applyProtection="1">
      <alignment horizontal="center"/>
    </xf>
    <xf numFmtId="0" fontId="5" fillId="0" borderId="20" xfId="4" applyNumberFormat="1" applyFont="1" applyFill="1" applyBorder="1" applyProtection="1"/>
    <xf numFmtId="0" fontId="5" fillId="0" borderId="0" xfId="4" applyNumberFormat="1" applyFont="1" applyFill="1" applyProtection="1">
      <protection locked="0"/>
    </xf>
    <xf numFmtId="0" fontId="19" fillId="0" borderId="20" xfId="4" applyNumberFormat="1" applyFont="1" applyBorder="1" applyProtection="1"/>
    <xf numFmtId="49" fontId="19" fillId="0" borderId="0" xfId="4" applyNumberFormat="1" applyFont="1" applyBorder="1" applyProtection="1"/>
    <xf numFmtId="1" fontId="14" fillId="0" borderId="0" xfId="4" applyNumberFormat="1" applyFont="1" applyFill="1" applyBorder="1" applyProtection="1"/>
    <xf numFmtId="0" fontId="19" fillId="0" borderId="0" xfId="4" applyNumberFormat="1" applyFont="1" applyProtection="1"/>
    <xf numFmtId="1" fontId="5" fillId="0" borderId="0" xfId="4" applyNumberFormat="1" applyFont="1" applyFill="1" applyBorder="1" applyProtection="1"/>
    <xf numFmtId="0" fontId="19" fillId="0" borderId="18" xfId="4" applyNumberFormat="1" applyFont="1" applyBorder="1" applyAlignment="1" applyProtection="1"/>
    <xf numFmtId="0" fontId="19" fillId="0" borderId="20" xfId="4" applyNumberFormat="1" applyFont="1" applyBorder="1" applyAlignment="1" applyProtection="1">
      <alignment horizontal="justify"/>
    </xf>
    <xf numFmtId="0" fontId="5" fillId="0" borderId="20" xfId="4" applyNumberFormat="1" applyFont="1" applyFill="1" applyBorder="1" applyAlignment="1" applyProtection="1">
      <alignment horizontal="center"/>
    </xf>
    <xf numFmtId="0" fontId="19" fillId="0" borderId="20" xfId="4" applyNumberFormat="1" applyFont="1" applyBorder="1" applyAlignment="1" applyProtection="1">
      <alignment wrapText="1"/>
    </xf>
    <xf numFmtId="0" fontId="20" fillId="0" borderId="0" xfId="4" applyNumberFormat="1" applyFont="1" applyBorder="1" applyProtection="1"/>
    <xf numFmtId="0" fontId="5" fillId="0" borderId="0" xfId="4" applyProtection="1">
      <protection locked="0"/>
    </xf>
    <xf numFmtId="0" fontId="14" fillId="0" borderId="0" xfId="4" applyNumberFormat="1" applyFont="1" applyFill="1" applyAlignment="1" applyProtection="1">
      <protection locked="0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0" fillId="0" borderId="17" xfId="0" applyBorder="1"/>
    <xf numFmtId="0" fontId="5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5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14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/>
    <xf numFmtId="0" fontId="18" fillId="0" borderId="0" xfId="0" applyFont="1" applyAlignment="1" applyProtection="1"/>
    <xf numFmtId="0" fontId="22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alignment horizontal="right"/>
    </xf>
    <xf numFmtId="0" fontId="21" fillId="0" borderId="0" xfId="0" applyFont="1" applyAlignment="1" applyProtection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5" fillId="5" borderId="58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 applyProtection="1">
      <alignment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0" fillId="0" borderId="38" xfId="0" applyBorder="1"/>
    <xf numFmtId="0" fontId="18" fillId="0" borderId="0" xfId="0" applyFont="1"/>
    <xf numFmtId="0" fontId="5" fillId="5" borderId="22" xfId="0" applyFont="1" applyFill="1" applyBorder="1" applyAlignment="1">
      <alignment horizontal="left" vertical="center" wrapText="1"/>
    </xf>
    <xf numFmtId="0" fontId="5" fillId="5" borderId="59" xfId="0" applyFont="1" applyFill="1" applyBorder="1" applyAlignment="1">
      <alignment horizontal="left" vertical="center" wrapText="1"/>
    </xf>
    <xf numFmtId="1" fontId="0" fillId="0" borderId="0" xfId="0" applyNumberFormat="1"/>
    <xf numFmtId="0" fontId="8" fillId="2" borderId="0" xfId="0" applyFont="1" applyFill="1" applyBorder="1"/>
    <xf numFmtId="164" fontId="9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2" fillId="2" borderId="0" xfId="0" applyFont="1" applyFill="1" applyBorder="1"/>
    <xf numFmtId="1" fontId="4" fillId="4" borderId="41" xfId="0" applyNumberFormat="1" applyFont="1" applyFill="1" applyBorder="1" applyAlignment="1" applyProtection="1">
      <alignment horizontal="center" vertical="center" wrapText="1"/>
    </xf>
    <xf numFmtId="0" fontId="8" fillId="2" borderId="61" xfId="0" applyFont="1" applyFill="1" applyBorder="1"/>
    <xf numFmtId="0" fontId="12" fillId="2" borderId="62" xfId="0" applyFont="1" applyFill="1" applyBorder="1"/>
    <xf numFmtId="0" fontId="8" fillId="2" borderId="63" xfId="0" applyFont="1" applyFill="1" applyBorder="1"/>
    <xf numFmtId="0" fontId="8" fillId="2" borderId="64" xfId="0" applyFont="1" applyFill="1" applyBorder="1"/>
    <xf numFmtId="0" fontId="11" fillId="2" borderId="64" xfId="0" applyFont="1" applyFill="1" applyBorder="1"/>
    <xf numFmtId="0" fontId="8" fillId="2" borderId="65" xfId="0" applyFont="1" applyFill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4" fillId="4" borderId="31" xfId="0" applyNumberFormat="1" applyFont="1" applyFill="1" applyBorder="1" applyAlignment="1" applyProtection="1">
      <alignment horizontal="center" vertical="center" wrapText="1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27" xfId="0" applyFont="1" applyFill="1" applyBorder="1" applyAlignment="1" applyProtection="1">
      <alignment horizontal="center" vertical="center" wrapText="1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10" borderId="22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3" fillId="2" borderId="0" xfId="0" applyFont="1" applyFill="1" applyBorder="1"/>
    <xf numFmtId="0" fontId="26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5" borderId="38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4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4" fillId="5" borderId="49" xfId="0" applyFont="1" applyFill="1" applyBorder="1" applyAlignment="1">
      <alignment horizontal="left" vertical="center" wrapText="1"/>
    </xf>
    <xf numFmtId="0" fontId="14" fillId="3" borderId="0" xfId="4" applyNumberFormat="1" applyFont="1" applyFill="1" applyAlignment="1" applyProtection="1">
      <alignment vertical="center"/>
      <protection locked="0"/>
    </xf>
    <xf numFmtId="0" fontId="14" fillId="6" borderId="0" xfId="4" applyNumberFormat="1" applyFont="1" applyFill="1" applyAlignment="1" applyProtection="1">
      <alignment vertical="center"/>
      <protection locked="0"/>
    </xf>
    <xf numFmtId="0" fontId="4" fillId="10" borderId="26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5" fillId="0" borderId="0" xfId="6"/>
    <xf numFmtId="0" fontId="14" fillId="0" borderId="0" xfId="6" applyFont="1"/>
    <xf numFmtId="0" fontId="14" fillId="0" borderId="0" xfId="6" applyFont="1" applyAlignment="1">
      <alignment vertical="center" wrapText="1"/>
    </xf>
    <xf numFmtId="0" fontId="14" fillId="5" borderId="23" xfId="6" applyFont="1" applyFill="1" applyBorder="1" applyAlignment="1" applyProtection="1">
      <alignment horizontal="center" vertical="center" wrapText="1"/>
    </xf>
    <xf numFmtId="0" fontId="14" fillId="0" borderId="18" xfId="6" applyFont="1" applyFill="1" applyBorder="1" applyAlignment="1" applyProtection="1">
      <alignment horizontal="center" vertical="center" wrapText="1"/>
    </xf>
    <xf numFmtId="0" fontId="14" fillId="0" borderId="18" xfId="6" applyFont="1" applyBorder="1" applyAlignment="1">
      <alignment horizontal="center" vertical="center"/>
    </xf>
    <xf numFmtId="16" fontId="14" fillId="0" borderId="18" xfId="6" applyNumberFormat="1" applyFont="1" applyBorder="1" applyAlignment="1">
      <alignment horizontal="center" vertical="center"/>
    </xf>
    <xf numFmtId="0" fontId="14" fillId="0" borderId="55" xfId="6" applyFont="1" applyBorder="1" applyAlignment="1">
      <alignment horizontal="center" vertical="center"/>
    </xf>
    <xf numFmtId="0" fontId="14" fillId="0" borderId="0" xfId="6" applyFont="1" applyAlignment="1">
      <alignment horizontal="center"/>
    </xf>
    <xf numFmtId="0" fontId="5" fillId="5" borderId="17" xfId="6" applyFill="1" applyBorder="1"/>
    <xf numFmtId="0" fontId="14" fillId="5" borderId="59" xfId="6" applyFont="1" applyFill="1" applyBorder="1" applyAlignment="1">
      <alignment horizontal="left" vertical="center" wrapText="1"/>
    </xf>
    <xf numFmtId="0" fontId="5" fillId="5" borderId="15" xfId="6" applyFont="1" applyFill="1" applyBorder="1" applyAlignment="1" applyProtection="1">
      <alignment vertical="center" wrapText="1"/>
    </xf>
    <xf numFmtId="0" fontId="5" fillId="5" borderId="20" xfId="6" applyFont="1" applyFill="1" applyBorder="1" applyAlignment="1" applyProtection="1">
      <alignment vertical="center" wrapText="1"/>
    </xf>
    <xf numFmtId="0" fontId="5" fillId="5" borderId="20" xfId="6" applyFill="1" applyBorder="1"/>
    <xf numFmtId="0" fontId="5" fillId="5" borderId="49" xfId="6" applyFill="1" applyBorder="1"/>
    <xf numFmtId="0" fontId="5" fillId="5" borderId="24" xfId="6" applyFont="1" applyFill="1" applyBorder="1" applyAlignment="1" applyProtection="1">
      <alignment vertical="center" wrapText="1"/>
    </xf>
    <xf numFmtId="0" fontId="5" fillId="0" borderId="25" xfId="6" applyFont="1" applyFill="1" applyBorder="1" applyAlignment="1" applyProtection="1">
      <alignment vertical="center" wrapText="1"/>
    </xf>
    <xf numFmtId="0" fontId="5" fillId="0" borderId="56" xfId="6" applyFont="1" applyFill="1" applyBorder="1" applyAlignment="1" applyProtection="1">
      <alignment vertical="center" wrapText="1"/>
    </xf>
    <xf numFmtId="0" fontId="5" fillId="0" borderId="20" xfId="6" applyFont="1" applyFill="1" applyBorder="1" applyAlignment="1" applyProtection="1">
      <alignment vertical="center" wrapText="1"/>
    </xf>
    <xf numFmtId="0" fontId="5" fillId="0" borderId="20" xfId="6" applyBorder="1"/>
    <xf numFmtId="0" fontId="5" fillId="0" borderId="49" xfId="6" applyBorder="1"/>
    <xf numFmtId="0" fontId="5" fillId="0" borderId="0" xfId="6" applyBorder="1"/>
    <xf numFmtId="0" fontId="5" fillId="0" borderId="0" xfId="6" applyFont="1" applyFill="1" applyBorder="1" applyAlignment="1" applyProtection="1">
      <alignment vertical="center" wrapText="1"/>
    </xf>
    <xf numFmtId="0" fontId="18" fillId="0" borderId="0" xfId="6" applyFont="1" applyAlignment="1">
      <alignment horizontal="center" wrapText="1"/>
    </xf>
    <xf numFmtId="0" fontId="14" fillId="0" borderId="0" xfId="6" applyFont="1" applyAlignment="1">
      <alignment horizontal="center" wrapText="1"/>
    </xf>
    <xf numFmtId="1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  <protection locked="0"/>
    </xf>
    <xf numFmtId="0" fontId="4" fillId="4" borderId="67" xfId="0" applyFont="1" applyFill="1" applyBorder="1" applyAlignment="1" applyProtection="1">
      <alignment horizontal="center" vertical="center" wrapText="1"/>
      <protection locked="0"/>
    </xf>
    <xf numFmtId="0" fontId="4" fillId="4" borderId="82" xfId="0" applyFont="1" applyFill="1" applyBorder="1" applyAlignment="1" applyProtection="1">
      <alignment horizontal="center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7" xfId="0" applyFont="1" applyFill="1" applyBorder="1" applyAlignment="1" applyProtection="1">
      <alignment horizontal="center" vertical="center" wrapText="1"/>
    </xf>
    <xf numFmtId="0" fontId="4" fillId="9" borderId="84" xfId="0" applyFont="1" applyFill="1" applyBorder="1" applyAlignment="1" applyProtection="1">
      <alignment horizontal="center" vertical="center" wrapText="1"/>
      <protection locked="0"/>
    </xf>
    <xf numFmtId="0" fontId="4" fillId="9" borderId="85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1" fontId="4" fillId="10" borderId="13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</xf>
    <xf numFmtId="0" fontId="4" fillId="4" borderId="57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</xf>
    <xf numFmtId="0" fontId="4" fillId="4" borderId="55" xfId="0" applyFont="1" applyFill="1" applyBorder="1" applyAlignment="1" applyProtection="1">
      <alignment horizontal="center" vertical="center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5" fillId="0" borderId="20" xfId="0" applyNumberFormat="1" applyFont="1" applyFill="1" applyBorder="1" applyAlignment="1" applyProtection="1">
      <alignment horizontal="center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5" fillId="0" borderId="0" xfId="4" applyNumberFormat="1" applyFont="1" applyFill="1" applyAlignment="1" applyProtection="1">
      <alignment horizontal="left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19" fillId="0" borderId="20" xfId="4" applyNumberFormat="1" applyFont="1" applyBorder="1" applyAlignment="1" applyProtection="1"/>
    <xf numFmtId="0" fontId="0" fillId="0" borderId="0" xfId="0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10" borderId="84" xfId="0" applyFont="1" applyFill="1" applyBorder="1" applyAlignment="1" applyProtection="1">
      <alignment horizontal="center" vertical="center" wrapText="1"/>
    </xf>
    <xf numFmtId="0" fontId="4" fillId="0" borderId="85" xfId="0" applyFont="1" applyBorder="1" applyAlignment="1" applyProtection="1">
      <alignment horizontal="center" vertical="center" wrapText="1"/>
    </xf>
    <xf numFmtId="1" fontId="4" fillId="0" borderId="18" xfId="0" applyNumberFormat="1" applyFont="1" applyBorder="1" applyAlignment="1" applyProtection="1">
      <alignment horizontal="center" vertical="center" wrapText="1"/>
    </xf>
    <xf numFmtId="1" fontId="4" fillId="0" borderId="27" xfId="0" applyNumberFormat="1" applyFont="1" applyBorder="1" applyAlignment="1" applyProtection="1">
      <alignment horizontal="center" vertical="center" wrapText="1"/>
    </xf>
    <xf numFmtId="1" fontId="4" fillId="0" borderId="29" xfId="0" applyNumberFormat="1" applyFont="1" applyBorder="1" applyAlignment="1" applyProtection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</xf>
    <xf numFmtId="1" fontId="4" fillId="0" borderId="31" xfId="0" applyNumberFormat="1" applyFont="1" applyBorder="1" applyAlignment="1" applyProtection="1">
      <alignment horizontal="center" vertical="center" wrapText="1"/>
    </xf>
    <xf numFmtId="1" fontId="4" fillId="0" borderId="13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1" fontId="4" fillId="0" borderId="84" xfId="0" applyNumberFormat="1" applyFont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2" fontId="4" fillId="4" borderId="21" xfId="0" applyNumberFormat="1" applyFont="1" applyFill="1" applyBorder="1" applyAlignment="1" applyProtection="1">
      <alignment horizontal="center" vertical="center" wrapText="1"/>
    </xf>
    <xf numFmtId="2" fontId="4" fillId="4" borderId="22" xfId="0" applyNumberFormat="1" applyFont="1" applyFill="1" applyBorder="1" applyAlignment="1" applyProtection="1">
      <alignment horizontal="center" vertical="center" wrapText="1"/>
    </xf>
    <xf numFmtId="2" fontId="4" fillId="4" borderId="13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4" fillId="4" borderId="68" xfId="0" applyNumberFormat="1" applyFont="1" applyFill="1" applyBorder="1" applyAlignment="1" applyProtection="1">
      <alignment horizontal="center" vertical="center" wrapText="1"/>
    </xf>
    <xf numFmtId="2" fontId="4" fillId="4" borderId="16" xfId="0" applyNumberFormat="1" applyFont="1" applyFill="1" applyBorder="1" applyAlignment="1" applyProtection="1">
      <alignment horizontal="center" vertical="center" wrapText="1"/>
    </xf>
    <xf numFmtId="2" fontId="4" fillId="4" borderId="59" xfId="0" applyNumberFormat="1" applyFont="1" applyFill="1" applyBorder="1" applyAlignment="1" applyProtection="1">
      <alignment horizontal="center" vertical="center" wrapText="1"/>
    </xf>
    <xf numFmtId="2" fontId="4" fillId="4" borderId="17" xfId="0" applyNumberFormat="1" applyFont="1" applyFill="1" applyBorder="1" applyAlignment="1" applyProtection="1">
      <alignment horizontal="center" vertical="center" wrapText="1"/>
    </xf>
    <xf numFmtId="2" fontId="4" fillId="4" borderId="60" xfId="0" applyNumberFormat="1" applyFont="1" applyFill="1" applyBorder="1" applyAlignment="1" applyProtection="1">
      <alignment horizontal="center" vertical="center" wrapText="1"/>
    </xf>
    <xf numFmtId="2" fontId="4" fillId="4" borderId="3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1" fontId="0" fillId="0" borderId="0" xfId="0" applyNumberFormat="1" applyProtection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/>
    <xf numFmtId="0" fontId="17" fillId="0" borderId="0" xfId="0" applyFont="1" applyAlignment="1" applyProtection="1"/>
    <xf numFmtId="0" fontId="17" fillId="0" borderId="0" xfId="0" applyFont="1" applyProtection="1"/>
    <xf numFmtId="0" fontId="5" fillId="0" borderId="0" xfId="0" applyFont="1" applyProtection="1"/>
    <xf numFmtId="0" fontId="14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3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Border="1" applyAlignment="1" applyProtection="1"/>
    <xf numFmtId="0" fontId="5" fillId="0" borderId="0" xfId="0" applyNumberFormat="1" applyFont="1" applyAlignment="1" applyProtection="1"/>
    <xf numFmtId="0" fontId="14" fillId="0" borderId="0" xfId="0" applyNumberFormat="1" applyFont="1" applyAlignment="1" applyProtection="1"/>
    <xf numFmtId="0" fontId="5" fillId="0" borderId="0" xfId="0" applyNumberFormat="1" applyFont="1" applyFill="1" applyAlignment="1" applyProtection="1">
      <alignment horizontal="left"/>
    </xf>
    <xf numFmtId="0" fontId="14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Alignment="1" applyProtection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5" fillId="0" borderId="20" xfId="3" applyBorder="1" applyProtection="1">
      <protection locked="0"/>
    </xf>
    <xf numFmtId="0" fontId="5" fillId="0" borderId="0" xfId="4" applyNumberFormat="1" applyFont="1" applyBorder="1" applyProtection="1"/>
    <xf numFmtId="0" fontId="5" fillId="0" borderId="0" xfId="4" applyNumberFormat="1" applyFont="1" applyFill="1" applyBorder="1" applyProtection="1"/>
    <xf numFmtId="0" fontId="14" fillId="0" borderId="0" xfId="4" applyNumberFormat="1" applyFont="1" applyBorder="1" applyAlignment="1" applyProtection="1">
      <alignment horizontal="center"/>
    </xf>
    <xf numFmtId="0" fontId="5" fillId="0" borderId="0" xfId="4" applyNumberFormat="1" applyFont="1" applyFill="1" applyProtection="1"/>
    <xf numFmtId="0" fontId="5" fillId="0" borderId="0" xfId="4" applyProtection="1"/>
    <xf numFmtId="0" fontId="17" fillId="0" borderId="0" xfId="4" applyFont="1" applyFill="1" applyProtection="1"/>
    <xf numFmtId="0" fontId="14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/>
    <xf numFmtId="0" fontId="14" fillId="0" borderId="0" xfId="4" applyNumberFormat="1" applyFont="1" applyAlignment="1" applyProtection="1">
      <protection locked="0"/>
    </xf>
    <xf numFmtId="0" fontId="25" fillId="2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35" fillId="5" borderId="0" xfId="0" applyFont="1" applyFill="1" applyAlignment="1">
      <alignment vertical="center"/>
    </xf>
    <xf numFmtId="0" fontId="37" fillId="2" borderId="0" xfId="8" applyFont="1" applyFill="1" applyBorder="1" applyAlignment="1" applyProtection="1"/>
    <xf numFmtId="0" fontId="35" fillId="5" borderId="0" xfId="0" applyFont="1" applyFill="1"/>
    <xf numFmtId="0" fontId="20" fillId="13" borderId="20" xfId="4" applyNumberFormat="1" applyFont="1" applyFill="1" applyBorder="1" applyAlignment="1" applyProtection="1">
      <alignment horizontal="center"/>
    </xf>
    <xf numFmtId="0" fontId="14" fillId="13" borderId="20" xfId="4" applyNumberFormat="1" applyFont="1" applyFill="1" applyBorder="1" applyProtection="1"/>
    <xf numFmtId="0" fontId="42" fillId="13" borderId="9" xfId="0" applyFont="1" applyFill="1" applyBorder="1" applyAlignment="1" applyProtection="1">
      <alignment horizontal="center" vertical="center" wrapText="1"/>
    </xf>
    <xf numFmtId="0" fontId="42" fillId="13" borderId="10" xfId="0" applyFont="1" applyFill="1" applyBorder="1" applyAlignment="1" applyProtection="1">
      <alignment horizontal="center" vertical="center" wrapText="1"/>
    </xf>
    <xf numFmtId="0" fontId="42" fillId="13" borderId="48" xfId="0" applyFont="1" applyFill="1" applyBorder="1" applyAlignment="1" applyProtection="1">
      <alignment horizontal="center" vertical="center" wrapText="1"/>
    </xf>
    <xf numFmtId="0" fontId="42" fillId="13" borderId="28" xfId="0" applyFont="1" applyFill="1" applyBorder="1" applyAlignment="1" applyProtection="1">
      <alignment horizontal="center" vertical="center" wrapText="1"/>
    </xf>
    <xf numFmtId="0" fontId="42" fillId="13" borderId="78" xfId="0" applyFont="1" applyFill="1" applyBorder="1" applyAlignment="1" applyProtection="1">
      <alignment horizontal="center" vertical="center" wrapText="1"/>
    </xf>
    <xf numFmtId="0" fontId="42" fillId="13" borderId="44" xfId="0" applyFont="1" applyFill="1" applyBorder="1" applyAlignment="1" applyProtection="1">
      <alignment horizontal="center" vertical="center" wrapText="1"/>
    </xf>
    <xf numFmtId="0" fontId="42" fillId="13" borderId="79" xfId="0" applyFont="1" applyFill="1" applyBorder="1" applyAlignment="1" applyProtection="1">
      <alignment horizontal="center" vertical="center" wrapText="1"/>
    </xf>
    <xf numFmtId="0" fontId="42" fillId="13" borderId="6" xfId="0" applyFont="1" applyFill="1" applyBorder="1" applyAlignment="1" applyProtection="1">
      <alignment horizontal="center" vertical="center" wrapText="1"/>
    </xf>
    <xf numFmtId="0" fontId="42" fillId="13" borderId="36" xfId="0" applyFont="1" applyFill="1" applyBorder="1" applyAlignment="1" applyProtection="1">
      <alignment horizontal="center" vertical="center" wrapText="1"/>
    </xf>
    <xf numFmtId="0" fontId="42" fillId="13" borderId="2" xfId="0" applyFont="1" applyFill="1" applyBorder="1" applyAlignment="1" applyProtection="1">
      <alignment horizontal="center" vertical="center" wrapText="1"/>
    </xf>
    <xf numFmtId="0" fontId="42" fillId="13" borderId="32" xfId="0" applyFont="1" applyFill="1" applyBorder="1" applyAlignment="1" applyProtection="1">
      <alignment horizontal="center" vertical="center" wrapText="1"/>
    </xf>
    <xf numFmtId="0" fontId="5" fillId="0" borderId="20" xfId="4" applyNumberFormat="1" applyFont="1" applyBorder="1" applyAlignment="1" applyProtection="1">
      <alignment horizontal="center" vertical="center" textRotation="90"/>
    </xf>
    <xf numFmtId="0" fontId="14" fillId="14" borderId="20" xfId="4" applyNumberFormat="1" applyFont="1" applyFill="1" applyBorder="1" applyAlignment="1" applyProtection="1">
      <alignment horizontal="center" vertical="center" textRotation="90"/>
    </xf>
    <xf numFmtId="0" fontId="45" fillId="0" borderId="0" xfId="0" applyFont="1" applyAlignment="1"/>
    <xf numFmtId="0" fontId="17" fillId="0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6" fillId="0" borderId="0" xfId="0" applyFont="1" applyFill="1"/>
    <xf numFmtId="49" fontId="19" fillId="0" borderId="49" xfId="4" applyNumberFormat="1" applyFont="1" applyFill="1" applyBorder="1" applyAlignment="1" applyProtection="1">
      <alignment horizontal="center"/>
    </xf>
    <xf numFmtId="49" fontId="46" fillId="13" borderId="15" xfId="4" applyNumberFormat="1" applyFont="1" applyFill="1" applyBorder="1" applyAlignment="1" applyProtection="1">
      <alignment horizontal="left" vertical="center" wrapText="1"/>
    </xf>
    <xf numFmtId="49" fontId="20" fillId="9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/>
    </xf>
    <xf numFmtId="49" fontId="19" fillId="0" borderId="49" xfId="4" applyNumberFormat="1" applyFont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 indent="1"/>
    </xf>
    <xf numFmtId="49" fontId="19" fillId="0" borderId="15" xfId="4" applyNumberFormat="1" applyFont="1" applyFill="1" applyBorder="1" applyAlignment="1" applyProtection="1">
      <alignment horizontal="left" vertical="center" wrapText="1"/>
    </xf>
    <xf numFmtId="49" fontId="19" fillId="0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Fill="1" applyBorder="1" applyAlignment="1" applyProtection="1">
      <alignment horizontal="left" vertical="center" wrapText="1" indent="1"/>
    </xf>
    <xf numFmtId="0" fontId="19" fillId="0" borderId="15" xfId="4" applyNumberFormat="1" applyFont="1" applyBorder="1" applyAlignment="1" applyProtection="1">
      <alignment horizontal="left" indent="1"/>
    </xf>
    <xf numFmtId="0" fontId="19" fillId="0" borderId="15" xfId="4" applyNumberFormat="1" applyFont="1" applyBorder="1" applyAlignment="1" applyProtection="1">
      <alignment horizontal="left" vertical="center" wrapText="1" indent="1"/>
    </xf>
    <xf numFmtId="49" fontId="20" fillId="9" borderId="49" xfId="4" applyNumberFormat="1" applyFont="1" applyFill="1" applyBorder="1" applyAlignment="1" applyProtection="1">
      <alignment horizontal="center"/>
    </xf>
    <xf numFmtId="49" fontId="20" fillId="9" borderId="49" xfId="4" applyNumberFormat="1" applyFont="1" applyFill="1" applyBorder="1" applyAlignment="1" applyProtection="1">
      <alignment horizontal="center" vertical="center"/>
    </xf>
    <xf numFmtId="49" fontId="19" fillId="2" borderId="49" xfId="4" applyNumberFormat="1" applyFont="1" applyFill="1" applyBorder="1" applyAlignment="1" applyProtection="1">
      <alignment horizontal="center"/>
    </xf>
    <xf numFmtId="49" fontId="46" fillId="13" borderId="23" xfId="4" applyNumberFormat="1" applyFont="1" applyFill="1" applyBorder="1" applyAlignment="1" applyProtection="1">
      <alignment horizontal="left" vertical="center" wrapText="1"/>
    </xf>
    <xf numFmtId="49" fontId="20" fillId="9" borderId="55" xfId="4" applyNumberFormat="1" applyFont="1" applyFill="1" applyBorder="1" applyAlignment="1" applyProtection="1">
      <alignment horizontal="center"/>
    </xf>
    <xf numFmtId="49" fontId="20" fillId="15" borderId="54" xfId="4" applyNumberFormat="1" applyFont="1" applyFill="1" applyBorder="1" applyAlignment="1" applyProtection="1">
      <alignment horizontal="center"/>
    </xf>
    <xf numFmtId="0" fontId="47" fillId="13" borderId="24" xfId="4" applyNumberFormat="1" applyFont="1" applyFill="1" applyBorder="1" applyAlignment="1" applyProtection="1"/>
    <xf numFmtId="49" fontId="20" fillId="9" borderId="56" xfId="4" applyNumberFormat="1" applyFont="1" applyFill="1" applyBorder="1" applyAlignment="1" applyProtection="1">
      <alignment horizontal="center"/>
    </xf>
    <xf numFmtId="0" fontId="47" fillId="13" borderId="15" xfId="4" applyNumberFormat="1" applyFont="1" applyFill="1" applyBorder="1" applyAlignment="1" applyProtection="1"/>
    <xf numFmtId="49" fontId="47" fillId="13" borderId="15" xfId="4" applyNumberFormat="1" applyFont="1" applyFill="1" applyBorder="1" applyAlignment="1" applyProtection="1">
      <alignment horizontal="left" vertical="center" wrapText="1"/>
    </xf>
    <xf numFmtId="49" fontId="49" fillId="15" borderId="50" xfId="4" applyNumberFormat="1" applyFont="1" applyFill="1" applyBorder="1" applyAlignment="1" applyProtection="1">
      <alignment horizontal="left" vertical="center" wrapText="1"/>
    </xf>
    <xf numFmtId="1" fontId="45" fillId="15" borderId="50" xfId="4" applyNumberFormat="1" applyFont="1" applyFill="1" applyBorder="1" applyProtection="1"/>
    <xf numFmtId="1" fontId="45" fillId="15" borderId="51" xfId="4" applyNumberFormat="1" applyFont="1" applyFill="1" applyBorder="1" applyProtection="1"/>
    <xf numFmtId="1" fontId="50" fillId="0" borderId="20" xfId="5" applyNumberFormat="1" applyFont="1" applyFill="1" applyBorder="1" applyProtection="1">
      <protection locked="0"/>
    </xf>
    <xf numFmtId="1" fontId="50" fillId="0" borderId="15" xfId="5" applyNumberFormat="1" applyFont="1" applyFill="1" applyBorder="1" applyProtection="1">
      <protection locked="0"/>
    </xf>
    <xf numFmtId="1" fontId="50" fillId="0" borderId="49" xfId="5" applyNumberFormat="1" applyFont="1" applyFill="1" applyBorder="1" applyProtection="1">
      <protection locked="0"/>
    </xf>
    <xf numFmtId="1" fontId="50" fillId="0" borderId="15" xfId="5" applyNumberFormat="1" applyFont="1" applyFill="1" applyBorder="1" applyAlignment="1" applyProtection="1">
      <alignment horizontal="right"/>
      <protection locked="0"/>
    </xf>
    <xf numFmtId="1" fontId="50" fillId="0" borderId="20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  <protection locked="0"/>
    </xf>
    <xf numFmtId="1" fontId="50" fillId="0" borderId="49" xfId="5" applyNumberFormat="1" applyFont="1" applyFill="1" applyBorder="1" applyAlignment="1" applyProtection="1">
      <alignment horizontal="right"/>
      <protection locked="0"/>
    </xf>
    <xf numFmtId="49" fontId="50" fillId="0" borderId="15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</xf>
    <xf numFmtId="1" fontId="50" fillId="15" borderId="20" xfId="5" applyNumberFormat="1" applyFont="1" applyFill="1" applyBorder="1" applyProtection="1"/>
    <xf numFmtId="1" fontId="45" fillId="15" borderId="20" xfId="4" applyNumberFormat="1" applyFont="1" applyFill="1" applyBorder="1" applyProtection="1"/>
    <xf numFmtId="1" fontId="45" fillId="15" borderId="18" xfId="4" applyNumberFormat="1" applyFont="1" applyFill="1" applyBorder="1" applyProtection="1"/>
    <xf numFmtId="1" fontId="45" fillId="15" borderId="25" xfId="4" applyNumberFormat="1" applyFont="1" applyFill="1" applyBorder="1" applyProtection="1"/>
    <xf numFmtId="1" fontId="50" fillId="15" borderId="49" xfId="4" applyNumberFormat="1" applyFont="1" applyFill="1" applyBorder="1" applyProtection="1"/>
    <xf numFmtId="1" fontId="14" fillId="15" borderId="20" xfId="4" applyNumberFormat="1" applyFont="1" applyFill="1" applyBorder="1" applyProtection="1"/>
    <xf numFmtId="1" fontId="5" fillId="15" borderId="20" xfId="4" applyNumberFormat="1" applyFont="1" applyFill="1" applyBorder="1" applyProtection="1"/>
    <xf numFmtId="0" fontId="43" fillId="13" borderId="20" xfId="4" applyNumberFormat="1" applyFont="1" applyFill="1" applyBorder="1" applyProtection="1"/>
    <xf numFmtId="49" fontId="20" fillId="9" borderId="20" xfId="4" applyNumberFormat="1" applyFont="1" applyFill="1" applyBorder="1" applyAlignment="1" applyProtection="1">
      <alignment horizontal="center" vertical="center"/>
    </xf>
    <xf numFmtId="0" fontId="19" fillId="0" borderId="20" xfId="4" applyNumberFormat="1" applyFont="1" applyFill="1" applyBorder="1" applyProtection="1"/>
    <xf numFmtId="49" fontId="19" fillId="0" borderId="20" xfId="4" applyNumberFormat="1" applyFont="1" applyBorder="1" applyAlignment="1" applyProtection="1">
      <alignment horizontal="center" vertical="center"/>
    </xf>
    <xf numFmtId="0" fontId="19" fillId="0" borderId="20" xfId="4" applyNumberFormat="1" applyFont="1" applyFill="1" applyBorder="1" applyAlignment="1" applyProtection="1">
      <alignment horizontal="left" indent="1"/>
    </xf>
    <xf numFmtId="0" fontId="19" fillId="12" borderId="20" xfId="4" applyNumberFormat="1" applyFont="1" applyFill="1" applyBorder="1" applyAlignment="1" applyProtection="1">
      <alignment horizontal="justify"/>
    </xf>
    <xf numFmtId="0" fontId="19" fillId="12" borderId="20" xfId="4" applyNumberFormat="1" applyFont="1" applyFill="1" applyBorder="1" applyAlignment="1" applyProtection="1">
      <alignment horizontal="center"/>
    </xf>
    <xf numFmtId="49" fontId="19" fillId="12" borderId="20" xfId="4" applyNumberFormat="1" applyFont="1" applyFill="1" applyBorder="1" applyProtection="1"/>
    <xf numFmtId="0" fontId="19" fillId="12" borderId="20" xfId="4" applyNumberFormat="1" applyFont="1" applyFill="1" applyBorder="1" applyProtection="1"/>
    <xf numFmtId="1" fontId="45" fillId="0" borderId="15" xfId="5" applyNumberFormat="1" applyFont="1" applyFill="1" applyBorder="1" applyProtection="1">
      <protection locked="0"/>
    </xf>
    <xf numFmtId="1" fontId="45" fillId="0" borderId="20" xfId="5" applyNumberFormat="1" applyFont="1" applyFill="1" applyBorder="1" applyProtection="1">
      <protection locked="0"/>
    </xf>
    <xf numFmtId="1" fontId="45" fillId="15" borderId="20" xfId="5" applyNumberFormat="1" applyFont="1" applyFill="1" applyBorder="1" applyProtection="1"/>
    <xf numFmtId="1" fontId="45" fillId="15" borderId="49" xfId="4" applyNumberFormat="1" applyFont="1" applyFill="1" applyBorder="1" applyProtection="1"/>
    <xf numFmtId="1" fontId="45" fillId="0" borderId="49" xfId="5" applyNumberFormat="1" applyFont="1" applyFill="1" applyBorder="1" applyProtection="1">
      <protection locked="0"/>
    </xf>
    <xf numFmtId="1" fontId="45" fillId="0" borderId="23" xfId="5" applyNumberFormat="1" applyFont="1" applyFill="1" applyBorder="1" applyProtection="1">
      <protection locked="0"/>
    </xf>
    <xf numFmtId="1" fontId="45" fillId="0" borderId="18" xfId="5" applyNumberFormat="1" applyFont="1" applyFill="1" applyBorder="1" applyProtection="1">
      <protection locked="0"/>
    </xf>
    <xf numFmtId="1" fontId="45" fillId="15" borderId="18" xfId="5" applyNumberFormat="1" applyFont="1" applyFill="1" applyBorder="1" applyProtection="1"/>
    <xf numFmtId="1" fontId="45" fillId="15" borderId="55" xfId="4" applyNumberFormat="1" applyFont="1" applyFill="1" applyBorder="1" applyProtection="1"/>
    <xf numFmtId="1" fontId="45" fillId="0" borderId="55" xfId="5" applyNumberFormat="1" applyFont="1" applyFill="1" applyBorder="1" applyProtection="1">
      <protection locked="0"/>
    </xf>
    <xf numFmtId="1" fontId="45" fillId="15" borderId="51" xfId="5" applyNumberFormat="1" applyFont="1" applyFill="1" applyBorder="1" applyProtection="1"/>
    <xf numFmtId="1" fontId="45" fillId="15" borderId="52" xfId="4" applyNumberFormat="1" applyFont="1" applyFill="1" applyBorder="1" applyProtection="1"/>
    <xf numFmtId="1" fontId="45" fillId="0" borderId="24" xfId="5" applyNumberFormat="1" applyFont="1" applyFill="1" applyBorder="1" applyProtection="1">
      <protection locked="0"/>
    </xf>
    <xf numFmtId="1" fontId="45" fillId="0" borderId="25" xfId="5" applyNumberFormat="1" applyFont="1" applyFill="1" applyBorder="1" applyProtection="1">
      <protection locked="0"/>
    </xf>
    <xf numFmtId="1" fontId="45" fillId="15" borderId="25" xfId="5" applyNumberFormat="1" applyFont="1" applyFill="1" applyBorder="1" applyProtection="1"/>
    <xf numFmtId="1" fontId="45" fillId="15" borderId="56" xfId="4" applyNumberFormat="1" applyFont="1" applyFill="1" applyBorder="1" applyProtection="1"/>
    <xf numFmtId="1" fontId="45" fillId="0" borderId="24" xfId="5" applyNumberFormat="1" applyFont="1" applyFill="1" applyBorder="1" applyAlignment="1" applyProtection="1">
      <alignment horizontal="right"/>
      <protection locked="0"/>
    </xf>
    <xf numFmtId="1" fontId="45" fillId="0" borderId="25" xfId="5" applyNumberFormat="1" applyFont="1" applyFill="1" applyBorder="1" applyAlignment="1" applyProtection="1">
      <alignment horizontal="right"/>
      <protection locked="0"/>
    </xf>
    <xf numFmtId="1" fontId="45" fillId="0" borderId="56" xfId="5" applyNumberFormat="1" applyFont="1" applyFill="1" applyBorder="1" applyAlignment="1" applyProtection="1">
      <alignment horizontal="right"/>
      <protection locked="0"/>
    </xf>
    <xf numFmtId="1" fontId="45" fillId="0" borderId="20" xfId="5" applyNumberFormat="1" applyFont="1" applyFill="1" applyBorder="1" applyAlignment="1" applyProtection="1">
      <alignment horizontal="right"/>
      <protection locked="0"/>
    </xf>
    <xf numFmtId="49" fontId="45" fillId="0" borderId="20" xfId="5" applyNumberFormat="1" applyFont="1" applyFill="1" applyBorder="1" applyAlignment="1" applyProtection="1">
      <alignment horizontal="right"/>
      <protection locked="0"/>
    </xf>
    <xf numFmtId="1" fontId="45" fillId="0" borderId="49" xfId="5" applyNumberFormat="1" applyFont="1" applyFill="1" applyBorder="1" applyAlignment="1" applyProtection="1">
      <alignment horizontal="right"/>
      <protection locked="0"/>
    </xf>
    <xf numFmtId="49" fontId="45" fillId="0" borderId="23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</xf>
    <xf numFmtId="1" fontId="45" fillId="0" borderId="55" xfId="5" applyNumberFormat="1" applyFont="1" applyFill="1" applyBorder="1" applyAlignment="1" applyProtection="1">
      <alignment horizontal="right"/>
      <protection locked="0"/>
    </xf>
    <xf numFmtId="1" fontId="45" fillId="15" borderId="51" xfId="4" applyNumberFormat="1" applyFont="1" applyFill="1" applyBorder="1" applyAlignment="1" applyProtection="1">
      <alignment horizontal="right"/>
    </xf>
    <xf numFmtId="49" fontId="46" fillId="13" borderId="24" xfId="4" applyNumberFormat="1" applyFont="1" applyFill="1" applyBorder="1" applyAlignment="1" applyProtection="1">
      <alignment horizontal="left" vertical="center" wrapText="1"/>
    </xf>
    <xf numFmtId="49" fontId="20" fillId="9" borderId="56" xfId="4" applyNumberFormat="1" applyFont="1" applyFill="1" applyBorder="1" applyAlignment="1" applyProtection="1">
      <alignment horizontal="center" wrapText="1"/>
    </xf>
    <xf numFmtId="1" fontId="45" fillId="0" borderId="56" xfId="5" applyNumberFormat="1" applyFont="1" applyFill="1" applyBorder="1" applyProtection="1">
      <protection locked="0"/>
    </xf>
    <xf numFmtId="0" fontId="43" fillId="12" borderId="50" xfId="4" applyNumberFormat="1" applyFont="1" applyFill="1" applyBorder="1" applyAlignment="1" applyProtection="1">
      <alignment horizontal="center"/>
    </xf>
    <xf numFmtId="0" fontId="43" fillId="12" borderId="52" xfId="4" applyNumberFormat="1" applyFont="1" applyFill="1" applyBorder="1" applyAlignment="1" applyProtection="1">
      <alignment horizontal="center"/>
    </xf>
    <xf numFmtId="0" fontId="43" fillId="12" borderId="51" xfId="4" applyNumberFormat="1" applyFont="1" applyFill="1" applyBorder="1" applyAlignment="1" applyProtection="1">
      <alignment horizontal="center"/>
    </xf>
    <xf numFmtId="1" fontId="45" fillId="15" borderId="50" xfId="5" applyNumberFormat="1" applyFont="1" applyFill="1" applyBorder="1" applyProtection="1"/>
    <xf numFmtId="1" fontId="45" fillId="15" borderId="52" xfId="5" applyNumberFormat="1" applyFont="1" applyFill="1" applyBorder="1" applyProtection="1"/>
    <xf numFmtId="49" fontId="14" fillId="9" borderId="82" xfId="0" applyNumberFormat="1" applyFont="1" applyFill="1" applyBorder="1" applyAlignment="1" applyProtection="1">
      <alignment horizontal="center" vertical="center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14" fillId="9" borderId="67" xfId="0" applyNumberFormat="1" applyFont="1" applyFill="1" applyBorder="1" applyAlignment="1" applyProtection="1">
      <alignment horizontal="center" vertical="center"/>
    </xf>
    <xf numFmtId="0" fontId="5" fillId="0" borderId="67" xfId="0" applyNumberFormat="1" applyFont="1" applyFill="1" applyBorder="1" applyAlignment="1" applyProtection="1">
      <alignment horizontal="center" vertical="center"/>
    </xf>
    <xf numFmtId="0" fontId="27" fillId="13" borderId="50" xfId="0" applyNumberFormat="1" applyFont="1" applyFill="1" applyBorder="1" applyAlignment="1" applyProtection="1">
      <alignment horizontal="center"/>
    </xf>
    <xf numFmtId="0" fontId="27" fillId="13" borderId="54" xfId="0" applyNumberFormat="1" applyFont="1" applyFill="1" applyBorder="1" applyAlignment="1" applyProtection="1">
      <alignment horizontal="center"/>
    </xf>
    <xf numFmtId="0" fontId="27" fillId="13" borderId="51" xfId="0" applyNumberFormat="1" applyFont="1" applyFill="1" applyBorder="1" applyAlignment="1" applyProtection="1">
      <alignment horizontal="center"/>
    </xf>
    <xf numFmtId="0" fontId="27" fillId="13" borderId="52" xfId="0" applyNumberFormat="1" applyFont="1" applyFill="1" applyBorder="1" applyAlignment="1" applyProtection="1">
      <alignment horizontal="center"/>
    </xf>
    <xf numFmtId="0" fontId="27" fillId="13" borderId="48" xfId="0" applyNumberFormat="1" applyFont="1" applyFill="1" applyBorder="1" applyAlignment="1" applyProtection="1">
      <alignment horizontal="center"/>
    </xf>
    <xf numFmtId="49" fontId="5" fillId="16" borderId="54" xfId="0" applyNumberFormat="1" applyFont="1" applyFill="1" applyBorder="1" applyAlignment="1" applyProtection="1">
      <alignment horizontal="center"/>
    </xf>
    <xf numFmtId="1" fontId="14" fillId="16" borderId="50" xfId="0" applyNumberFormat="1" applyFont="1" applyFill="1" applyBorder="1" applyProtection="1"/>
    <xf numFmtId="1" fontId="14" fillId="16" borderId="51" xfId="0" applyNumberFormat="1" applyFont="1" applyFill="1" applyBorder="1" applyProtection="1"/>
    <xf numFmtId="1" fontId="14" fillId="16" borderId="52" xfId="0" applyNumberFormat="1" applyFont="1" applyFill="1" applyBorder="1" applyProtection="1"/>
    <xf numFmtId="1" fontId="5" fillId="16" borderId="25" xfId="2" applyNumberFormat="1" applyFont="1" applyFill="1" applyBorder="1" applyProtection="1"/>
    <xf numFmtId="1" fontId="5" fillId="16" borderId="20" xfId="2" applyNumberFormat="1" applyFont="1" applyFill="1" applyBorder="1" applyProtection="1"/>
    <xf numFmtId="1" fontId="5" fillId="16" borderId="11" xfId="2" applyNumberFormat="1" applyFont="1" applyFill="1" applyBorder="1" applyProtection="1"/>
    <xf numFmtId="0" fontId="51" fillId="16" borderId="80" xfId="0" applyNumberFormat="1" applyFont="1" applyFill="1" applyBorder="1" applyAlignment="1" applyProtection="1">
      <alignment horizontal="left" vertical="justify" wrapText="1"/>
    </xf>
    <xf numFmtId="0" fontId="2" fillId="0" borderId="67" xfId="0" applyNumberFormat="1" applyFont="1" applyBorder="1" applyAlignment="1" applyProtection="1">
      <alignment horizontal="left" vertical="center" wrapText="1" indent="1"/>
    </xf>
    <xf numFmtId="0" fontId="5" fillId="0" borderId="67" xfId="0" applyNumberFormat="1" applyFont="1" applyBorder="1" applyAlignment="1" applyProtection="1">
      <alignment horizontal="left" vertical="center" wrapText="1" indent="1"/>
    </xf>
    <xf numFmtId="49" fontId="2" fillId="0" borderId="67" xfId="0" applyNumberFormat="1" applyFont="1" applyFill="1" applyBorder="1" applyAlignment="1" applyProtection="1">
      <alignment horizontal="center" vertical="center"/>
    </xf>
    <xf numFmtId="0" fontId="2" fillId="0" borderId="67" xfId="0" applyNumberFormat="1" applyFont="1" applyBorder="1" applyAlignment="1" applyProtection="1">
      <alignment horizontal="left" vertical="center" wrapText="1"/>
    </xf>
    <xf numFmtId="0" fontId="5" fillId="0" borderId="67" xfId="0" applyNumberFormat="1" applyFont="1" applyBorder="1" applyAlignment="1" applyProtection="1">
      <alignment horizontal="left" vertical="center" wrapText="1"/>
    </xf>
    <xf numFmtId="0" fontId="51" fillId="13" borderId="82" xfId="0" applyNumberFormat="1" applyFont="1" applyFill="1" applyBorder="1" applyAlignment="1" applyProtection="1">
      <alignment vertical="center" wrapText="1"/>
    </xf>
    <xf numFmtId="0" fontId="51" fillId="13" borderId="67" xfId="0" applyNumberFormat="1" applyFont="1" applyFill="1" applyBorder="1" applyAlignment="1" applyProtection="1">
      <alignment vertical="center" wrapText="1"/>
    </xf>
    <xf numFmtId="0" fontId="5" fillId="13" borderId="20" xfId="0" applyNumberFormat="1" applyFont="1" applyFill="1" applyBorder="1" applyProtection="1"/>
    <xf numFmtId="49" fontId="5" fillId="13" borderId="2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27" fillId="13" borderId="53" xfId="0" applyNumberFormat="1" applyFont="1" applyFill="1" applyBorder="1" applyAlignment="1" applyProtection="1">
      <alignment horizontal="center"/>
    </xf>
    <xf numFmtId="1" fontId="14" fillId="16" borderId="35" xfId="0" applyNumberFormat="1" applyFont="1" applyFill="1" applyBorder="1" applyProtection="1"/>
    <xf numFmtId="1" fontId="14" fillId="16" borderId="34" xfId="0" applyNumberFormat="1" applyFont="1" applyFill="1" applyBorder="1" applyProtection="1"/>
    <xf numFmtId="1" fontId="14" fillId="16" borderId="43" xfId="0" applyNumberFormat="1" applyFont="1" applyFill="1" applyBorder="1" applyProtection="1"/>
    <xf numFmtId="1" fontId="14" fillId="16" borderId="30" xfId="0" applyNumberFormat="1" applyFont="1" applyFill="1" applyBorder="1" applyProtection="1"/>
    <xf numFmtId="1" fontId="14" fillId="16" borderId="22" xfId="0" applyNumberFormat="1" applyFont="1" applyFill="1" applyBorder="1" applyProtection="1"/>
    <xf numFmtId="1" fontId="14" fillId="16" borderId="29" xfId="0" applyNumberFormat="1" applyFont="1" applyFill="1" applyBorder="1" applyProtection="1"/>
    <xf numFmtId="1" fontId="14" fillId="16" borderId="76" xfId="0" applyNumberFormat="1" applyFont="1" applyFill="1" applyBorder="1" applyProtection="1"/>
    <xf numFmtId="1" fontId="14" fillId="16" borderId="15" xfId="0" applyNumberFormat="1" applyFont="1" applyFill="1" applyBorder="1" applyProtection="1"/>
    <xf numFmtId="1" fontId="14" fillId="16" borderId="12" xfId="0" applyNumberFormat="1" applyFont="1" applyFill="1" applyBorder="1" applyProtection="1"/>
    <xf numFmtId="1" fontId="14" fillId="16" borderId="24" xfId="0" applyNumberFormat="1" applyFont="1" applyFill="1" applyBorder="1" applyProtection="1"/>
    <xf numFmtId="0" fontId="14" fillId="0" borderId="0" xfId="0" applyNumberFormat="1" applyFont="1" applyFill="1" applyAlignment="1" applyProtection="1">
      <alignment horizontal="left"/>
      <protection locked="0"/>
    </xf>
    <xf numFmtId="0" fontId="55" fillId="0" borderId="20" xfId="9" applyFont="1" applyBorder="1" applyAlignment="1" applyProtection="1">
      <alignment horizontal="left" vertical="center" wrapText="1"/>
      <protection locked="0"/>
    </xf>
    <xf numFmtId="0" fontId="2" fillId="0" borderId="20" xfId="11" applyFont="1" applyBorder="1" applyProtection="1">
      <protection locked="0"/>
    </xf>
    <xf numFmtId="0" fontId="14" fillId="0" borderId="20" xfId="11" applyFont="1" applyBorder="1" applyProtection="1">
      <protection locked="0"/>
    </xf>
    <xf numFmtId="0" fontId="2" fillId="0" borderId="0" xfId="11" applyFont="1" applyProtection="1">
      <protection locked="0"/>
    </xf>
    <xf numFmtId="0" fontId="14" fillId="0" borderId="0" xfId="11" applyFont="1" applyProtection="1">
      <protection locked="0"/>
    </xf>
    <xf numFmtId="0" fontId="52" fillId="0" borderId="20" xfId="9" applyFont="1" applyBorder="1" applyAlignment="1" applyProtection="1">
      <alignment horizontal="left" vertical="center" wrapText="1"/>
      <protection locked="0"/>
    </xf>
    <xf numFmtId="0" fontId="17" fillId="0" borderId="20" xfId="9" applyNumberFormat="1" applyFont="1" applyBorder="1" applyAlignment="1" applyProtection="1">
      <alignment horizontal="left" vertical="center" wrapText="1"/>
      <protection locked="0"/>
    </xf>
    <xf numFmtId="0" fontId="2" fillId="12" borderId="20" xfId="11" applyFont="1" applyFill="1" applyBorder="1" applyProtection="1">
      <protection locked="0"/>
    </xf>
    <xf numFmtId="0" fontId="53" fillId="12" borderId="20" xfId="9" applyFont="1" applyFill="1" applyBorder="1" applyAlignment="1" applyProtection="1">
      <alignment horizontal="center" vertical="center" wrapText="1"/>
      <protection locked="0"/>
    </xf>
    <xf numFmtId="0" fontId="14" fillId="0" borderId="20" xfId="11" applyFont="1" applyBorder="1" applyAlignment="1" applyProtection="1">
      <alignment horizontal="center" vertical="center"/>
      <protection locked="0"/>
    </xf>
    <xf numFmtId="0" fontId="2" fillId="12" borderId="20" xfId="11" applyFont="1" applyFill="1" applyBorder="1" applyAlignment="1" applyProtection="1">
      <alignment horizontal="center" vertical="center"/>
      <protection locked="0"/>
    </xf>
    <xf numFmtId="0" fontId="2" fillId="0" borderId="20" xfId="11" applyFont="1" applyBorder="1" applyAlignment="1" applyProtection="1">
      <alignment horizontal="center" vertical="center"/>
      <protection locked="0"/>
    </xf>
    <xf numFmtId="0" fontId="54" fillId="0" borderId="20" xfId="9" applyFont="1" applyBorder="1" applyAlignment="1" applyProtection="1">
      <alignment wrapText="1"/>
      <protection locked="0"/>
    </xf>
    <xf numFmtId="0" fontId="14" fillId="0" borderId="20" xfId="9" applyFont="1" applyBorder="1" applyProtection="1">
      <protection locked="0"/>
    </xf>
    <xf numFmtId="0" fontId="14" fillId="12" borderId="20" xfId="9" applyFont="1" applyFill="1" applyBorder="1" applyProtection="1">
      <protection locked="0"/>
    </xf>
    <xf numFmtId="0" fontId="2" fillId="0" borderId="20" xfId="9" applyFont="1" applyBorder="1" applyAlignment="1" applyProtection="1">
      <alignment horizontal="center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2" fillId="5" borderId="15" xfId="0" applyFont="1" applyFill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5" borderId="20" xfId="0" applyFont="1" applyFill="1" applyBorder="1" applyAlignment="1" applyProtection="1">
      <alignment vertical="center" wrapText="1"/>
    </xf>
    <xf numFmtId="0" fontId="2" fillId="5" borderId="38" xfId="0" applyFont="1" applyFill="1" applyBorder="1" applyAlignment="1" applyProtection="1">
      <alignment vertical="center" wrapText="1"/>
    </xf>
    <xf numFmtId="0" fontId="2" fillId="0" borderId="20" xfId="0" applyNumberFormat="1" applyFont="1" applyBorder="1" applyProtection="1">
      <protection locked="0"/>
    </xf>
    <xf numFmtId="0" fontId="2" fillId="0" borderId="20" xfId="3" applyNumberFormat="1" applyFont="1" applyFill="1" applyBorder="1" applyProtection="1">
      <protection locked="0"/>
    </xf>
    <xf numFmtId="0" fontId="2" fillId="0" borderId="20" xfId="0" applyNumberFormat="1" applyFont="1" applyFill="1" applyBorder="1" applyProtection="1">
      <protection locked="0"/>
    </xf>
    <xf numFmtId="1" fontId="2" fillId="0" borderId="24" xfId="12" applyNumberFormat="1" applyFont="1" applyFill="1" applyBorder="1" applyProtection="1">
      <protection locked="0"/>
    </xf>
    <xf numFmtId="1" fontId="2" fillId="0" borderId="25" xfId="12" applyNumberFormat="1" applyFont="1" applyFill="1" applyBorder="1" applyProtection="1">
      <protection locked="0"/>
    </xf>
    <xf numFmtId="1" fontId="2" fillId="0" borderId="15" xfId="12" applyNumberFormat="1" applyFont="1" applyFill="1" applyBorder="1" applyProtection="1">
      <protection locked="0"/>
    </xf>
    <xf numFmtId="1" fontId="2" fillId="0" borderId="20" xfId="12" applyNumberFormat="1" applyFont="1" applyFill="1" applyBorder="1" applyProtection="1">
      <protection locked="0"/>
    </xf>
    <xf numFmtId="1" fontId="2" fillId="0" borderId="12" xfId="12" applyNumberFormat="1" applyFont="1" applyFill="1" applyBorder="1" applyProtection="1">
      <protection locked="0"/>
    </xf>
    <xf numFmtId="1" fontId="2" fillId="0" borderId="11" xfId="12" applyNumberFormat="1" applyFont="1" applyFill="1" applyBorder="1" applyProtection="1">
      <protection locked="0"/>
    </xf>
    <xf numFmtId="1" fontId="2" fillId="0" borderId="56" xfId="12" applyNumberFormat="1" applyFont="1" applyFill="1" applyBorder="1" applyProtection="1">
      <protection locked="0"/>
    </xf>
    <xf numFmtId="1" fontId="2" fillId="0" borderId="49" xfId="12" applyNumberFormat="1" applyFont="1" applyFill="1" applyBorder="1" applyProtection="1">
      <protection locked="0"/>
    </xf>
    <xf numFmtId="1" fontId="2" fillId="0" borderId="57" xfId="12" applyNumberFormat="1" applyFont="1" applyFill="1" applyBorder="1" applyProtection="1">
      <protection locked="0"/>
    </xf>
    <xf numFmtId="1" fontId="2" fillId="0" borderId="26" xfId="3" applyNumberFormat="1" applyFont="1" applyFill="1" applyBorder="1" applyProtection="1">
      <protection locked="0"/>
    </xf>
    <xf numFmtId="1" fontId="2" fillId="0" borderId="17" xfId="3" applyNumberFormat="1" applyFont="1" applyFill="1" applyBorder="1" applyProtection="1">
      <protection locked="0"/>
    </xf>
    <xf numFmtId="1" fontId="2" fillId="0" borderId="27" xfId="3" applyNumberFormat="1" applyFont="1" applyFill="1" applyBorder="1" applyProtection="1">
      <protection locked="0"/>
    </xf>
    <xf numFmtId="1" fontId="2" fillId="0" borderId="20" xfId="11" applyNumberFormat="1" applyFont="1" applyFill="1" applyBorder="1" applyProtection="1">
      <protection locked="0"/>
    </xf>
    <xf numFmtId="1" fontId="2" fillId="0" borderId="40" xfId="11" applyNumberFormat="1" applyFont="1" applyFill="1" applyBorder="1" applyProtection="1">
      <protection locked="0"/>
    </xf>
    <xf numFmtId="1" fontId="2" fillId="0" borderId="38" xfId="11" applyNumberFormat="1" applyFont="1" applyFill="1" applyBorder="1" applyProtection="1">
      <protection locked="0"/>
    </xf>
    <xf numFmtId="0" fontId="2" fillId="0" borderId="40" xfId="11" applyNumberFormat="1" applyFont="1" applyFill="1" applyBorder="1" applyProtection="1">
      <protection locked="0"/>
    </xf>
    <xf numFmtId="0" fontId="2" fillId="0" borderId="20" xfId="11" applyNumberFormat="1" applyFont="1" applyFill="1" applyBorder="1" applyProtection="1">
      <protection locked="0"/>
    </xf>
    <xf numFmtId="1" fontId="14" fillId="0" borderId="20" xfId="11" applyNumberFormat="1" applyFont="1" applyFill="1" applyBorder="1" applyProtection="1">
      <protection locked="0"/>
    </xf>
    <xf numFmtId="0" fontId="56" fillId="0" borderId="20" xfId="9" applyFont="1" applyBorder="1" applyAlignment="1" applyProtection="1">
      <alignment wrapText="1"/>
      <protection locked="0"/>
    </xf>
    <xf numFmtId="0" fontId="57" fillId="0" borderId="20" xfId="9" applyFont="1" applyBorder="1" applyAlignment="1" applyProtection="1">
      <protection locked="0"/>
    </xf>
    <xf numFmtId="0" fontId="4" fillId="17" borderId="12" xfId="0" applyFont="1" applyFill="1" applyBorder="1" applyAlignment="1" applyProtection="1">
      <alignment horizontal="center" vertical="center" wrapText="1"/>
      <protection locked="0"/>
    </xf>
    <xf numFmtId="0" fontId="4" fillId="17" borderId="11" xfId="0" applyFont="1" applyFill="1" applyBorder="1" applyAlignment="1" applyProtection="1">
      <alignment horizontal="center" vertical="center" wrapText="1"/>
      <protection locked="0"/>
    </xf>
    <xf numFmtId="1" fontId="4" fillId="17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23" xfId="0" applyFont="1" applyFill="1" applyBorder="1" applyAlignment="1" applyProtection="1">
      <alignment horizontal="center" vertical="center" wrapText="1"/>
      <protection locked="0"/>
    </xf>
    <xf numFmtId="0" fontId="4" fillId="17" borderId="18" xfId="0" applyFont="1" applyFill="1" applyBorder="1" applyAlignment="1" applyProtection="1">
      <alignment horizontal="center" vertical="center" wrapText="1"/>
      <protection locked="0"/>
    </xf>
    <xf numFmtId="0" fontId="4" fillId="17" borderId="55" xfId="0" applyFont="1" applyFill="1" applyBorder="1" applyAlignment="1" applyProtection="1">
      <alignment horizontal="center" vertical="center" wrapText="1"/>
      <protection locked="0"/>
    </xf>
    <xf numFmtId="0" fontId="4" fillId="17" borderId="57" xfId="0" applyFont="1" applyFill="1" applyBorder="1" applyAlignment="1" applyProtection="1">
      <alignment horizontal="center" vertical="center" wrapText="1"/>
      <protection locked="0"/>
    </xf>
    <xf numFmtId="0" fontId="4" fillId="17" borderId="43" xfId="0" applyFont="1" applyFill="1" applyBorder="1" applyAlignment="1" applyProtection="1">
      <alignment horizontal="center" vertical="center" wrapText="1"/>
      <protection locked="0"/>
    </xf>
    <xf numFmtId="0" fontId="4" fillId="17" borderId="31" xfId="0" applyFont="1" applyFill="1" applyBorder="1" applyAlignment="1" applyProtection="1">
      <alignment horizontal="center" vertical="center" wrapText="1"/>
      <protection locked="0"/>
    </xf>
    <xf numFmtId="0" fontId="4" fillId="17" borderId="45" xfId="0" applyFont="1" applyFill="1" applyBorder="1" applyAlignment="1" applyProtection="1">
      <alignment horizontal="center" vertical="center" wrapText="1"/>
      <protection locked="0"/>
    </xf>
    <xf numFmtId="0" fontId="4" fillId="17" borderId="27" xfId="0" applyFont="1" applyFill="1" applyBorder="1" applyAlignment="1" applyProtection="1">
      <alignment horizontal="center" vertical="center" wrapText="1"/>
      <protection locked="0"/>
    </xf>
    <xf numFmtId="0" fontId="4" fillId="17" borderId="13" xfId="0" applyFont="1" applyFill="1" applyBorder="1" applyAlignment="1" applyProtection="1">
      <alignment horizontal="center" vertical="center" wrapText="1"/>
      <protection locked="0"/>
    </xf>
    <xf numFmtId="0" fontId="4" fillId="17" borderId="29" xfId="0" applyFont="1" applyFill="1" applyBorder="1" applyAlignment="1" applyProtection="1">
      <alignment horizontal="center" vertical="center" wrapText="1"/>
      <protection locked="0"/>
    </xf>
    <xf numFmtId="1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1" fontId="4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Protection="1">
      <protection locked="0"/>
    </xf>
    <xf numFmtId="0" fontId="2" fillId="0" borderId="0" xfId="4" applyNumberFormat="1" applyFont="1" applyFill="1" applyAlignment="1" applyProtection="1">
      <alignment horizontal="left"/>
      <protection locked="0"/>
    </xf>
    <xf numFmtId="0" fontId="0" fillId="0" borderId="59" xfId="0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0" xfId="0" applyFont="1"/>
    <xf numFmtId="0" fontId="0" fillId="0" borderId="0" xfId="0" applyAlignment="1"/>
    <xf numFmtId="0" fontId="38" fillId="0" borderId="0" xfId="0" applyFont="1" applyBorder="1" applyAlignment="1">
      <alignment horizontal="left" vertical="center" wrapText="1"/>
    </xf>
    <xf numFmtId="0" fontId="25" fillId="2" borderId="69" xfId="0" applyFont="1" applyFill="1" applyBorder="1" applyAlignment="1">
      <alignment horizontal="center"/>
    </xf>
    <xf numFmtId="0" fontId="25" fillId="2" borderId="70" xfId="0" applyFont="1" applyFill="1" applyBorder="1" applyAlignment="1">
      <alignment horizontal="center"/>
    </xf>
    <xf numFmtId="0" fontId="25" fillId="2" borderId="71" xfId="0" applyFont="1" applyFill="1" applyBorder="1" applyAlignment="1">
      <alignment horizontal="center"/>
    </xf>
    <xf numFmtId="0" fontId="36" fillId="2" borderId="0" xfId="8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14" borderId="6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0" fontId="4" fillId="14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76" xfId="0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75" xfId="0" applyFont="1" applyFill="1" applyBorder="1" applyAlignment="1" applyProtection="1">
      <alignment horizontal="center" vertical="center" wrapText="1"/>
    </xf>
    <xf numFmtId="0" fontId="4" fillId="14" borderId="72" xfId="0" applyFont="1" applyFill="1" applyBorder="1" applyAlignment="1" applyProtection="1">
      <alignment horizontal="center" vertical="center" wrapText="1"/>
    </xf>
    <xf numFmtId="0" fontId="4" fillId="14" borderId="73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5" fillId="0" borderId="9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33" fillId="11" borderId="0" xfId="8" applyFont="1" applyFill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/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20" xfId="0" applyNumberFormat="1" applyFont="1" applyBorder="1" applyAlignment="1" applyProtection="1">
      <alignment horizontal="center" vertical="center" textRotation="90" wrapText="1"/>
    </xf>
    <xf numFmtId="0" fontId="5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textRotation="90" wrapText="1"/>
    </xf>
    <xf numFmtId="0" fontId="5" fillId="0" borderId="17" xfId="0" applyNumberFormat="1" applyFont="1" applyBorder="1" applyAlignment="1" applyProtection="1">
      <alignment horizontal="center" vertical="center" textRotation="90" wrapText="1"/>
    </xf>
    <xf numFmtId="0" fontId="5" fillId="0" borderId="27" xfId="0" applyNumberFormat="1" applyFont="1" applyBorder="1" applyAlignment="1" applyProtection="1">
      <alignment horizontal="center" vertical="center" textRotation="90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0" fontId="2" fillId="0" borderId="49" xfId="0" applyNumberFormat="1" applyFont="1" applyBorder="1" applyAlignment="1" applyProtection="1">
      <alignment horizontal="center" vertical="center" textRotation="90" wrapText="1"/>
    </xf>
    <xf numFmtId="0" fontId="5" fillId="0" borderId="49" xfId="0" applyNumberFormat="1" applyFont="1" applyBorder="1" applyAlignment="1" applyProtection="1">
      <alignment horizontal="center" vertical="center" textRotation="90" wrapText="1"/>
    </xf>
    <xf numFmtId="0" fontId="5" fillId="0" borderId="55" xfId="0" applyNumberFormat="1" applyFont="1" applyBorder="1" applyAlignment="1" applyProtection="1">
      <alignment horizontal="center" vertical="center" textRotation="90" wrapText="1"/>
    </xf>
    <xf numFmtId="0" fontId="5" fillId="0" borderId="2" xfId="0" applyNumberFormat="1" applyFont="1" applyBorder="1" applyAlignment="1" applyProtection="1">
      <alignment horizontal="center" vertical="center" textRotation="90" wrapText="1"/>
    </xf>
    <xf numFmtId="0" fontId="5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4" fillId="14" borderId="21" xfId="0" applyNumberFormat="1" applyFont="1" applyFill="1" applyBorder="1" applyAlignment="1" applyProtection="1">
      <alignment horizontal="center" vertical="center" textRotation="90" wrapText="1"/>
    </xf>
    <xf numFmtId="0" fontId="14" fillId="14" borderId="22" xfId="0" applyNumberFormat="1" applyFont="1" applyFill="1" applyBorder="1" applyAlignment="1" applyProtection="1">
      <alignment horizontal="center" vertical="center" textRotation="90" wrapText="1"/>
    </xf>
    <xf numFmtId="0" fontId="14" fillId="14" borderId="29" xfId="0" applyNumberFormat="1" applyFont="1" applyFill="1" applyBorder="1" applyAlignment="1" applyProtection="1">
      <alignment horizontal="center" vertical="center" textRotation="90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14" borderId="15" xfId="0" applyNumberFormat="1" applyFont="1" applyFill="1" applyBorder="1" applyAlignment="1" applyProtection="1">
      <alignment horizontal="center" vertical="center" textRotation="90" wrapText="1"/>
    </xf>
    <xf numFmtId="0" fontId="14" fillId="14" borderId="23" xfId="0" applyNumberFormat="1" applyFont="1" applyFill="1" applyBorder="1" applyAlignment="1" applyProtection="1">
      <alignment horizontal="center" vertical="center" textRotation="90" wrapText="1"/>
    </xf>
    <xf numFmtId="0" fontId="5" fillId="0" borderId="72" xfId="0" applyNumberFormat="1" applyFont="1" applyBorder="1" applyAlignment="1" applyProtection="1">
      <alignment horizontal="center" vertical="center" wrapText="1"/>
    </xf>
    <xf numFmtId="0" fontId="5" fillId="0" borderId="78" xfId="0" applyNumberFormat="1" applyFont="1" applyBorder="1" applyAlignment="1" applyProtection="1">
      <alignment horizontal="center" vertical="center" wrapText="1"/>
    </xf>
    <xf numFmtId="0" fontId="5" fillId="0" borderId="33" xfId="0" applyNumberFormat="1" applyFont="1" applyBorder="1" applyAlignment="1" applyProtection="1">
      <alignment horizontal="center" vertical="center" textRotation="90" wrapText="1"/>
    </xf>
    <xf numFmtId="0" fontId="5" fillId="0" borderId="34" xfId="0" applyNumberFormat="1" applyFont="1" applyBorder="1" applyAlignment="1" applyProtection="1">
      <alignment horizontal="center" vertical="center" textRotation="90" wrapText="1"/>
    </xf>
    <xf numFmtId="0" fontId="5" fillId="0" borderId="45" xfId="0" applyNumberFormat="1" applyFont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textRotation="90" wrapText="1"/>
    </xf>
    <xf numFmtId="0" fontId="5" fillId="0" borderId="15" xfId="0" applyNumberFormat="1" applyFont="1" applyBorder="1" applyAlignment="1" applyProtection="1">
      <alignment horizontal="center" vertical="center" textRotation="90" wrapText="1"/>
    </xf>
    <xf numFmtId="0" fontId="5" fillId="0" borderId="23" xfId="0" applyNumberFormat="1" applyFont="1" applyBorder="1" applyAlignment="1" applyProtection="1">
      <alignment horizontal="center" vertical="center" textRotation="90" wrapText="1"/>
    </xf>
    <xf numFmtId="0" fontId="5" fillId="0" borderId="33" xfId="0" applyNumberFormat="1" applyFont="1" applyBorder="1" applyAlignment="1" applyProtection="1">
      <alignment horizontal="center" vertical="center" wrapText="1"/>
    </xf>
    <xf numFmtId="0" fontId="5" fillId="0" borderId="68" xfId="0" applyNumberFormat="1" applyFont="1" applyBorder="1" applyAlignment="1" applyProtection="1">
      <alignment horizontal="center" vertical="center" wrapText="1"/>
    </xf>
    <xf numFmtId="0" fontId="5" fillId="0" borderId="37" xfId="0" applyNumberFormat="1" applyFont="1" applyBorder="1" applyAlignment="1" applyProtection="1">
      <alignment horizontal="center" vertical="center" wrapText="1"/>
    </xf>
    <xf numFmtId="0" fontId="14" fillId="14" borderId="33" xfId="0" applyNumberFormat="1" applyFont="1" applyFill="1" applyBorder="1" applyAlignment="1" applyProtection="1">
      <alignment horizontal="center" vertical="center" textRotation="90" wrapText="1"/>
    </xf>
    <xf numFmtId="0" fontId="14" fillId="14" borderId="34" xfId="0" applyNumberFormat="1" applyFont="1" applyFill="1" applyBorder="1" applyAlignment="1" applyProtection="1">
      <alignment horizontal="center" vertical="center" textRotation="90" wrapText="1"/>
    </xf>
    <xf numFmtId="0" fontId="14" fillId="14" borderId="45" xfId="0" applyNumberFormat="1" applyFont="1" applyFill="1" applyBorder="1" applyAlignment="1" applyProtection="1">
      <alignment horizontal="center" vertical="center" textRotation="90" wrapText="1"/>
    </xf>
    <xf numFmtId="0" fontId="5" fillId="14" borderId="2" xfId="0" applyNumberFormat="1" applyFont="1" applyFill="1" applyBorder="1" applyAlignment="1" applyProtection="1">
      <alignment horizontal="center" vertical="center" textRotation="90" wrapText="1"/>
    </xf>
    <xf numFmtId="0" fontId="5" fillId="14" borderId="44" xfId="0" applyNumberFormat="1" applyFont="1" applyFill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5" fillId="0" borderId="19" xfId="0" applyNumberFormat="1" applyFont="1" applyBorder="1" applyAlignment="1" applyProtection="1">
      <alignment horizontal="center" vertical="center" wrapText="1"/>
    </xf>
    <xf numFmtId="0" fontId="5" fillId="0" borderId="81" xfId="0" applyNumberFormat="1" applyFont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>
      <alignment horizontal="left"/>
      <protection locked="0"/>
    </xf>
    <xf numFmtId="0" fontId="5" fillId="0" borderId="0" xfId="4" applyNumberFormat="1" applyFont="1" applyFill="1" applyAlignment="1" applyProtection="1">
      <alignment horizontal="left"/>
    </xf>
    <xf numFmtId="0" fontId="5" fillId="0" borderId="20" xfId="4" applyNumberFormat="1" applyFont="1" applyFill="1" applyBorder="1" applyAlignment="1" applyProtection="1">
      <alignment horizontal="center" vertical="center" textRotation="90" wrapText="1"/>
    </xf>
    <xf numFmtId="0" fontId="5" fillId="0" borderId="18" xfId="4" applyNumberFormat="1" applyFont="1" applyFill="1" applyBorder="1" applyAlignment="1" applyProtection="1">
      <alignment horizontal="center" vertical="center" textRotation="90" wrapText="1"/>
    </xf>
    <xf numFmtId="0" fontId="5" fillId="0" borderId="20" xfId="4" applyNumberFormat="1" applyFont="1" applyFill="1" applyBorder="1" applyAlignment="1" applyProtection="1">
      <alignment horizontal="center" vertical="center" wrapText="1"/>
    </xf>
    <xf numFmtId="0" fontId="5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33" xfId="4" applyNumberFormat="1" applyFont="1" applyFill="1" applyBorder="1" applyAlignment="1" applyProtection="1">
      <alignment horizontal="center" vertical="center" wrapText="1"/>
    </xf>
    <xf numFmtId="0" fontId="14" fillId="0" borderId="68" xfId="4" applyNumberFormat="1" applyFont="1" applyFill="1" applyBorder="1" applyAlignment="1" applyProtection="1">
      <alignment horizontal="center" vertical="center" wrapText="1"/>
    </xf>
    <xf numFmtId="0" fontId="14" fillId="0" borderId="37" xfId="4" applyNumberFormat="1" applyFont="1" applyFill="1" applyBorder="1" applyAlignment="1" applyProtection="1">
      <alignment horizontal="center" vertical="center" wrapText="1"/>
    </xf>
    <xf numFmtId="0" fontId="5" fillId="0" borderId="19" xfId="4" applyNumberFormat="1" applyFont="1" applyFill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textRotation="90"/>
    </xf>
    <xf numFmtId="0" fontId="14" fillId="14" borderId="20" xfId="4" applyFont="1" applyFill="1" applyBorder="1" applyAlignment="1" applyProtection="1"/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40" xfId="4" applyNumberFormat="1" applyFont="1" applyFill="1" applyBorder="1" applyAlignment="1" applyProtection="1">
      <alignment horizontal="center" vertical="center" wrapText="1"/>
    </xf>
    <xf numFmtId="0" fontId="14" fillId="14" borderId="18" xfId="4" applyNumberFormat="1" applyFont="1" applyFill="1" applyBorder="1" applyAlignment="1" applyProtection="1">
      <alignment horizontal="center" vertical="center" textRotation="90" wrapText="1"/>
    </xf>
    <xf numFmtId="0" fontId="14" fillId="14" borderId="44" xfId="4" applyNumberFormat="1" applyFont="1" applyFill="1" applyBorder="1" applyAlignment="1" applyProtection="1">
      <alignment horizontal="center" vertical="center" textRotation="90" wrapText="1"/>
    </xf>
    <xf numFmtId="0" fontId="5" fillId="0" borderId="23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NumberFormat="1" applyFont="1" applyFill="1" applyBorder="1" applyAlignment="1" applyProtection="1">
      <alignment horizontal="center" vertical="center" textRotation="90" wrapText="1"/>
    </xf>
    <xf numFmtId="0" fontId="5" fillId="0" borderId="2" xfId="4" applyNumberFormat="1" applyFont="1" applyFill="1" applyBorder="1" applyAlignment="1" applyProtection="1">
      <alignment horizontal="center" vertical="center" textRotation="90" wrapText="1"/>
    </xf>
    <xf numFmtId="0" fontId="5" fillId="14" borderId="74" xfId="4" applyNumberFormat="1" applyFont="1" applyFill="1" applyBorder="1" applyAlignment="1" applyProtection="1">
      <alignment horizontal="center" vertical="center" textRotation="90" wrapText="1"/>
    </xf>
    <xf numFmtId="0" fontId="5" fillId="14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48" fillId="15" borderId="80" xfId="4" applyNumberFormat="1" applyFont="1" applyFill="1" applyBorder="1" applyAlignment="1" applyProtection="1">
      <alignment horizontal="left"/>
    </xf>
    <xf numFmtId="0" fontId="48" fillId="15" borderId="77" xfId="4" applyNumberFormat="1" applyFont="1" applyFill="1" applyBorder="1" applyAlignment="1" applyProtection="1">
      <alignment horizontal="left"/>
    </xf>
    <xf numFmtId="0" fontId="5" fillId="0" borderId="74" xfId="4" applyNumberFormat="1" applyFont="1" applyBorder="1" applyAlignment="1" applyProtection="1">
      <alignment horizontal="center" vertical="center" textRotation="90" wrapText="1"/>
    </xf>
    <xf numFmtId="0" fontId="5" fillId="0" borderId="79" xfId="4" applyNumberFormat="1" applyFont="1" applyBorder="1" applyAlignment="1" applyProtection="1">
      <alignment horizontal="center" vertical="center" textRotation="90" wrapText="1"/>
    </xf>
    <xf numFmtId="0" fontId="14" fillId="0" borderId="2" xfId="4" applyNumberFormat="1" applyFont="1" applyFill="1" applyBorder="1" applyAlignment="1" applyProtection="1">
      <alignment horizontal="center" vertical="center" textRotation="90" wrapText="1"/>
    </xf>
    <xf numFmtId="0" fontId="14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0" xfId="4" applyNumberFormat="1" applyFont="1" applyFill="1" applyAlignment="1" applyProtection="1">
      <alignment horizontal="left"/>
    </xf>
    <xf numFmtId="0" fontId="14" fillId="14" borderId="2" xfId="4" applyNumberFormat="1" applyFont="1" applyFill="1" applyBorder="1" applyAlignment="1" applyProtection="1">
      <alignment horizontal="center" vertical="center" textRotation="90" wrapText="1"/>
    </xf>
    <xf numFmtId="0" fontId="19" fillId="0" borderId="20" xfId="4" applyNumberFormat="1" applyFont="1" applyBorder="1" applyAlignment="1" applyProtection="1"/>
    <xf numFmtId="0" fontId="19" fillId="0" borderId="20" xfId="4" applyFont="1" applyBorder="1" applyAlignment="1" applyProtection="1"/>
    <xf numFmtId="0" fontId="19" fillId="0" borderId="20" xfId="4" applyNumberFormat="1" applyFont="1" applyBorder="1" applyAlignment="1" applyProtection="1">
      <alignment horizontal="center" textRotation="90" shrinkToFit="1"/>
    </xf>
    <xf numFmtId="0" fontId="19" fillId="0" borderId="20" xfId="4" applyFont="1" applyBorder="1" applyAlignment="1" applyProtection="1">
      <alignment horizontal="center" textRotation="90"/>
    </xf>
    <xf numFmtId="0" fontId="5" fillId="0" borderId="20" xfId="4" applyNumberFormat="1" applyFont="1" applyBorder="1" applyAlignment="1" applyProtection="1">
      <alignment horizontal="center" vertical="center" textRotation="90" wrapText="1"/>
    </xf>
    <xf numFmtId="0" fontId="5" fillId="0" borderId="20" xfId="4" applyFont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vertical="center" textRotation="90" wrapText="1"/>
    </xf>
    <xf numFmtId="0" fontId="14" fillId="14" borderId="20" xfId="4" applyFont="1" applyFill="1" applyBorder="1" applyAlignment="1" applyProtection="1">
      <alignment horizontal="center" vertical="center" wrapText="1"/>
    </xf>
    <xf numFmtId="0" fontId="5" fillId="0" borderId="34" xfId="4" applyNumberFormat="1" applyFont="1" applyBorder="1" applyAlignment="1" applyProtection="1">
      <alignment horizontal="center"/>
    </xf>
    <xf numFmtId="0" fontId="5" fillId="0" borderId="59" xfId="4" applyNumberFormat="1" applyFont="1" applyBorder="1" applyAlignment="1" applyProtection="1">
      <alignment horizontal="center"/>
    </xf>
    <xf numFmtId="0" fontId="14" fillId="0" borderId="19" xfId="4" applyNumberFormat="1" applyFont="1" applyFill="1" applyBorder="1" applyAlignment="1" applyProtection="1">
      <alignment horizontal="center" vertical="center" wrapText="1"/>
    </xf>
    <xf numFmtId="0" fontId="5" fillId="0" borderId="34" xfId="4" applyNumberFormat="1" applyFont="1" applyFill="1" applyBorder="1" applyAlignment="1" applyProtection="1">
      <alignment horizontal="center" vertical="center" textRotation="90" wrapText="1"/>
    </xf>
    <xf numFmtId="0" fontId="5" fillId="0" borderId="45" xfId="4" applyNumberFormat="1" applyFont="1" applyFill="1" applyBorder="1" applyAlignment="1" applyProtection="1">
      <alignment horizontal="center" vertical="center" textRotation="90" wrapText="1"/>
    </xf>
    <xf numFmtId="0" fontId="5" fillId="0" borderId="74" xfId="4" applyNumberFormat="1" applyFont="1" applyFill="1" applyBorder="1" applyAlignment="1" applyProtection="1">
      <alignment horizontal="center" vertical="center" textRotation="90" wrapText="1"/>
    </xf>
    <xf numFmtId="0" fontId="5" fillId="0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59" xfId="4" applyNumberFormat="1" applyFont="1" applyFill="1" applyBorder="1" applyAlignment="1" applyProtection="1">
      <alignment horizontal="center" vertical="center" wrapText="1"/>
    </xf>
    <xf numFmtId="0" fontId="5" fillId="0" borderId="38" xfId="4" applyNumberFormat="1" applyFont="1" applyFill="1" applyBorder="1" applyAlignment="1" applyProtection="1">
      <alignment horizontal="center" vertical="center" wrapText="1"/>
    </xf>
    <xf numFmtId="0" fontId="14" fillId="0" borderId="80" xfId="4" applyNumberFormat="1" applyFont="1" applyFill="1" applyBorder="1" applyAlignment="1" applyProtection="1">
      <alignment horizontal="center"/>
      <protection locked="0"/>
    </xf>
    <xf numFmtId="0" fontId="14" fillId="0" borderId="77" xfId="4" applyNumberFormat="1" applyFont="1" applyFill="1" applyBorder="1" applyAlignment="1" applyProtection="1">
      <alignment horizontal="center"/>
      <protection locked="0"/>
    </xf>
    <xf numFmtId="0" fontId="14" fillId="0" borderId="53" xfId="4" applyNumberFormat="1" applyFont="1" applyFill="1" applyBorder="1" applyAlignment="1" applyProtection="1">
      <alignment horizont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3" fillId="0" borderId="72" xfId="4" applyNumberFormat="1" applyFont="1" applyBorder="1" applyAlignment="1" applyProtection="1">
      <alignment horizontal="center" vertical="center" wrapText="1"/>
    </xf>
    <xf numFmtId="0" fontId="3" fillId="0" borderId="78" xfId="4" applyFont="1" applyBorder="1" applyAlignment="1" applyProtection="1">
      <alignment horizontal="center" vertical="center" wrapText="1"/>
    </xf>
    <xf numFmtId="0" fontId="5" fillId="0" borderId="72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textRotation="90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49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8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58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 indent="2"/>
    </xf>
    <xf numFmtId="0" fontId="27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4" fillId="7" borderId="80" xfId="0" applyFont="1" applyFill="1" applyBorder="1" applyAlignment="1">
      <alignment horizontal="center" vertical="center"/>
    </xf>
    <xf numFmtId="0" fontId="14" fillId="7" borderId="77" xfId="0" applyFont="1" applyFill="1" applyBorder="1" applyAlignment="1">
      <alignment horizontal="center" vertical="center"/>
    </xf>
    <xf numFmtId="0" fontId="14" fillId="7" borderId="53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8" borderId="50" xfId="0" applyFont="1" applyFill="1" applyBorder="1" applyAlignment="1">
      <alignment horizontal="center" vertical="center"/>
    </xf>
    <xf numFmtId="0" fontId="14" fillId="8" borderId="51" xfId="0" applyFont="1" applyFill="1" applyBorder="1" applyAlignment="1">
      <alignment horizontal="center" vertical="center"/>
    </xf>
    <xf numFmtId="0" fontId="14" fillId="8" borderId="52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34" fillId="11" borderId="0" xfId="8" applyFont="1" applyFill="1" applyBorder="1" applyAlignment="1" applyProtection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5" fillId="5" borderId="20" xfId="0" applyFont="1" applyFill="1" applyBorder="1" applyAlignment="1" applyProtection="1">
      <alignment horizontal="center" vertical="center" textRotation="90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textRotation="90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 indent="2" readingOrder="1"/>
    </xf>
    <xf numFmtId="0" fontId="14" fillId="0" borderId="0" xfId="0" applyFont="1" applyAlignment="1">
      <alignment horizontal="left" vertical="top" wrapText="1" readingOrder="1"/>
    </xf>
    <xf numFmtId="0" fontId="28" fillId="0" borderId="0" xfId="0" applyFont="1" applyAlignment="1">
      <alignment horizontal="left" vertical="top" wrapText="1" readingOrder="1"/>
    </xf>
    <xf numFmtId="0" fontId="0" fillId="0" borderId="26" xfId="0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 indent="2" readingOrder="1"/>
    </xf>
    <xf numFmtId="0" fontId="34" fillId="11" borderId="0" xfId="8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6" applyFont="1" applyAlignment="1">
      <alignment horizontal="left" vertical="top" wrapText="1" indent="2"/>
    </xf>
    <xf numFmtId="0" fontId="14" fillId="0" borderId="0" xfId="6" applyFont="1" applyAlignment="1">
      <alignment horizontal="center" vertical="center" wrapText="1"/>
    </xf>
    <xf numFmtId="0" fontId="28" fillId="0" borderId="0" xfId="6" applyFont="1" applyAlignment="1">
      <alignment horizontal="left" vertical="top" wrapText="1"/>
    </xf>
    <xf numFmtId="0" fontId="14" fillId="0" borderId="0" xfId="6" applyFont="1" applyAlignment="1">
      <alignment horizontal="left" vertical="top" wrapText="1"/>
    </xf>
    <xf numFmtId="0" fontId="5" fillId="0" borderId="6" xfId="6" applyFont="1" applyBorder="1" applyAlignment="1">
      <alignment horizontal="center" vertical="center" wrapText="1"/>
    </xf>
    <xf numFmtId="0" fontId="5" fillId="0" borderId="3" xfId="6" applyBorder="1" applyAlignment="1">
      <alignment horizontal="center" vertical="center" wrapText="1"/>
    </xf>
    <xf numFmtId="0" fontId="18" fillId="0" borderId="68" xfId="6" applyFont="1" applyBorder="1" applyAlignment="1">
      <alignment horizontal="center" vertical="center" wrapText="1"/>
    </xf>
    <xf numFmtId="0" fontId="18" fillId="0" borderId="59" xfId="6" applyFont="1" applyBorder="1" applyAlignment="1">
      <alignment horizontal="center" vertical="center" wrapText="1"/>
    </xf>
    <xf numFmtId="0" fontId="18" fillId="0" borderId="83" xfId="6" applyFont="1" applyBorder="1" applyAlignment="1">
      <alignment horizontal="center" vertical="center" wrapText="1"/>
    </xf>
    <xf numFmtId="0" fontId="14" fillId="0" borderId="14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81" xfId="6" applyFont="1" applyBorder="1" applyAlignment="1">
      <alignment horizontal="center" vertical="center" wrapText="1"/>
    </xf>
    <xf numFmtId="0" fontId="17" fillId="0" borderId="0" xfId="6" applyFont="1" applyFill="1" applyBorder="1" applyAlignment="1" applyProtection="1">
      <alignment horizontal="center" vertical="center" wrapText="1"/>
    </xf>
    <xf numFmtId="0" fontId="14" fillId="0" borderId="15" xfId="6" applyFont="1" applyBorder="1" applyAlignment="1">
      <alignment horizontal="center"/>
    </xf>
    <xf numFmtId="0" fontId="14" fillId="0" borderId="20" xfId="6" applyFont="1" applyBorder="1" applyAlignment="1">
      <alignment horizontal="center"/>
    </xf>
    <xf numFmtId="0" fontId="14" fillId="0" borderId="49" xfId="6" applyFont="1" applyBorder="1" applyAlignment="1">
      <alignment horizontal="center"/>
    </xf>
  </cellXfs>
  <cellStyles count="16">
    <cellStyle name="Hyperlink" xfId="8" builtinId="8"/>
    <cellStyle name="Hyperlink 2" xfId="1"/>
    <cellStyle name="Normal" xfId="0" builtinId="0"/>
    <cellStyle name="Normal 2" xfId="2"/>
    <cellStyle name="Normal 2 2" xfId="12"/>
    <cellStyle name="Normal 3" xfId="3"/>
    <cellStyle name="Normal 4" xfId="9"/>
    <cellStyle name="Normal_Sheet1" xfId="4"/>
    <cellStyle name="Normal_Sheet1 2" xfId="5"/>
    <cellStyle name="Normal_Sheet1 3" xfId="11"/>
    <cellStyle name="Percent" xfId="7" builtinId="5"/>
    <cellStyle name="Percent 2" xfId="13"/>
    <cellStyle name="Percent 3" xfId="10"/>
    <cellStyle name="Нормален 2" xfId="6"/>
    <cellStyle name="Нормален 2 2" xfId="14"/>
    <cellStyle name="Хипервръзка 2" xfId="1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19</xdr:row>
      <xdr:rowOff>133350</xdr:rowOff>
    </xdr:from>
    <xdr:to>
      <xdr:col>5</xdr:col>
      <xdr:colOff>304800</xdr:colOff>
      <xdr:row>27</xdr:row>
      <xdr:rowOff>152400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5114925"/>
          <a:ext cx="1209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9"/>
  <sheetViews>
    <sheetView zoomScaleNormal="100" workbookViewId="0"/>
  </sheetViews>
  <sheetFormatPr defaultRowHeight="15"/>
  <cols>
    <col min="1" max="8" width="9.140625" style="334"/>
    <col min="9" max="9" width="17.28515625" style="334" customWidth="1"/>
    <col min="10" max="10" width="29.42578125" style="334" customWidth="1"/>
    <col min="11" max="11" width="22.28515625" style="334" customWidth="1"/>
    <col min="12" max="16384" width="9.140625" style="334"/>
  </cols>
  <sheetData>
    <row r="2" spans="1:11" s="330" customFormat="1" ht="15.75">
      <c r="A2" s="547" t="s">
        <v>249</v>
      </c>
      <c r="B2" s="547"/>
      <c r="C2" s="547"/>
      <c r="D2" s="547"/>
      <c r="E2" s="547"/>
      <c r="F2" s="547"/>
      <c r="G2" s="547"/>
      <c r="H2" s="547"/>
      <c r="I2" s="547"/>
      <c r="J2" s="547"/>
      <c r="K2" s="329"/>
    </row>
    <row r="3" spans="1:11" s="332" customFormat="1" ht="15.75">
      <c r="A3" s="547" t="s">
        <v>250</v>
      </c>
      <c r="B3" s="547"/>
      <c r="C3" s="547"/>
      <c r="D3" s="547"/>
      <c r="E3" s="547"/>
      <c r="F3" s="547"/>
      <c r="G3" s="547"/>
      <c r="H3" s="547"/>
      <c r="I3" s="547"/>
      <c r="J3" s="547"/>
      <c r="K3" s="331"/>
    </row>
    <row r="4" spans="1:11" s="332" customFormat="1" ht="15.75">
      <c r="A4" s="547" t="s">
        <v>251</v>
      </c>
      <c r="B4" s="547"/>
      <c r="C4" s="547"/>
      <c r="D4" s="547"/>
      <c r="E4" s="547"/>
      <c r="F4" s="547"/>
      <c r="G4" s="547"/>
      <c r="H4" s="547"/>
      <c r="I4" s="547"/>
      <c r="J4" s="547"/>
      <c r="K4" s="331"/>
    </row>
    <row r="5" spans="1:11" s="332" customFormat="1" ht="15.75">
      <c r="A5" s="547" t="s">
        <v>254</v>
      </c>
      <c r="B5" s="547"/>
      <c r="C5" s="547"/>
      <c r="D5" s="547"/>
      <c r="E5" s="547"/>
      <c r="F5" s="547"/>
      <c r="G5" s="547"/>
      <c r="H5" s="547"/>
      <c r="I5" s="547"/>
      <c r="J5" s="547"/>
      <c r="K5" s="331"/>
    </row>
    <row r="6" spans="1:11" s="332" customFormat="1" ht="15.75">
      <c r="A6" s="547" t="s">
        <v>253</v>
      </c>
      <c r="B6" s="547"/>
      <c r="C6" s="547"/>
      <c r="D6" s="547"/>
      <c r="E6" s="547"/>
      <c r="F6" s="547"/>
      <c r="G6" s="547"/>
      <c r="H6" s="547"/>
      <c r="I6" s="547"/>
      <c r="J6" s="547"/>
      <c r="K6" s="331"/>
    </row>
    <row r="7" spans="1:11" s="332" customFormat="1" ht="15.75">
      <c r="A7" s="547" t="s">
        <v>255</v>
      </c>
      <c r="B7" s="547"/>
      <c r="C7" s="547"/>
      <c r="D7" s="547"/>
      <c r="E7" s="547"/>
      <c r="F7" s="547"/>
      <c r="G7" s="547"/>
      <c r="H7" s="547"/>
      <c r="I7" s="547"/>
      <c r="J7" s="547"/>
      <c r="K7" s="331"/>
    </row>
    <row r="8" spans="1:11" s="332" customFormat="1" ht="15.75">
      <c r="A8" s="547" t="s">
        <v>252</v>
      </c>
      <c r="B8" s="547"/>
      <c r="C8" s="547"/>
      <c r="D8" s="547"/>
      <c r="E8" s="547"/>
      <c r="F8" s="547"/>
      <c r="G8" s="547"/>
      <c r="H8" s="547"/>
      <c r="I8" s="547"/>
      <c r="J8" s="547"/>
      <c r="K8" s="331"/>
    </row>
    <row r="9" spans="1:11" ht="16.5" thickBot="1">
      <c r="A9" s="141"/>
      <c r="B9" s="142"/>
      <c r="C9" s="8"/>
      <c r="D9" s="333"/>
      <c r="E9" s="141"/>
      <c r="F9" s="141"/>
      <c r="G9" s="141"/>
      <c r="H9" s="141"/>
      <c r="I9" s="141"/>
      <c r="J9" s="143"/>
      <c r="K9" s="141"/>
    </row>
    <row r="10" spans="1:11" ht="16.5" thickBot="1">
      <c r="A10" s="544" t="s">
        <v>257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6"/>
    </row>
    <row r="11" spans="1:11" ht="16.5" thickTop="1">
      <c r="A11" s="146"/>
      <c r="B11" s="142"/>
      <c r="C11" s="144"/>
      <c r="D11" s="144"/>
      <c r="E11" s="144"/>
      <c r="F11" s="144"/>
      <c r="G11" s="144"/>
      <c r="H11" s="144"/>
      <c r="I11" s="144"/>
      <c r="J11" s="144"/>
      <c r="K11" s="147"/>
    </row>
    <row r="12" spans="1:11" ht="15.75">
      <c r="A12" s="146"/>
      <c r="B12" s="142"/>
      <c r="C12" s="164" t="s">
        <v>261</v>
      </c>
      <c r="D12" s="164"/>
      <c r="E12" s="164"/>
      <c r="F12" s="164"/>
      <c r="G12" s="164"/>
      <c r="H12" s="164"/>
      <c r="I12" s="164"/>
      <c r="J12" s="164"/>
      <c r="K12" s="147"/>
    </row>
    <row r="13" spans="1:11" ht="15.75">
      <c r="A13" s="146"/>
      <c r="B13" s="142"/>
      <c r="C13" s="164" t="s">
        <v>258</v>
      </c>
      <c r="D13" s="164"/>
      <c r="E13" s="164"/>
      <c r="F13" s="164"/>
      <c r="G13" s="164"/>
      <c r="H13" s="164"/>
      <c r="I13" s="164"/>
      <c r="J13" s="164"/>
      <c r="K13" s="147"/>
    </row>
    <row r="14" spans="1:11" ht="16.5" thickBot="1">
      <c r="A14" s="148"/>
      <c r="B14" s="149"/>
      <c r="C14" s="150"/>
      <c r="D14" s="149"/>
      <c r="E14" s="149"/>
      <c r="F14" s="149"/>
      <c r="G14" s="149"/>
      <c r="H14" s="149"/>
      <c r="I14" s="149"/>
      <c r="J14" s="149"/>
      <c r="K14" s="151"/>
    </row>
    <row r="15" spans="1:11" ht="46.5" customHeight="1" thickTop="1">
      <c r="A15" s="543" t="s">
        <v>396</v>
      </c>
      <c r="B15" s="543"/>
      <c r="C15" s="543"/>
      <c r="D15" s="543"/>
      <c r="E15" s="543"/>
      <c r="F15" s="543"/>
      <c r="G15" s="543"/>
      <c r="H15" s="543"/>
      <c r="I15" s="543"/>
      <c r="J15" s="543"/>
      <c r="K15" s="543"/>
    </row>
    <row r="16" spans="1:11" ht="46.5" customHeight="1">
      <c r="A16" s="543" t="s">
        <v>397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</row>
    <row r="17" spans="1:11" ht="46.5" customHeight="1">
      <c r="A17" s="543" t="s">
        <v>398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</row>
    <row r="18" spans="1:11" ht="46.5" customHeight="1">
      <c r="A18" s="543" t="s">
        <v>399</v>
      </c>
      <c r="B18" s="543"/>
      <c r="C18" s="543"/>
      <c r="D18" s="543"/>
      <c r="E18" s="543"/>
      <c r="F18" s="543"/>
      <c r="G18" s="543"/>
      <c r="H18" s="543"/>
      <c r="I18" s="543"/>
      <c r="J18" s="543"/>
      <c r="K18" s="543"/>
    </row>
    <row r="19" spans="1:11" ht="46.5" customHeight="1">
      <c r="A19" s="543" t="s">
        <v>400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</row>
    <row r="20" spans="1:11" ht="46.5" customHeight="1">
      <c r="A20" s="543" t="s">
        <v>401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</row>
    <row r="21" spans="1:11" ht="46.5" customHeight="1">
      <c r="A21" s="543" t="s">
        <v>402</v>
      </c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1" ht="120" customHeight="1">
      <c r="A22" s="543" t="s">
        <v>410</v>
      </c>
      <c r="B22" s="543"/>
      <c r="C22" s="543"/>
      <c r="D22" s="543"/>
      <c r="E22" s="543"/>
      <c r="F22" s="543"/>
      <c r="G22" s="543"/>
      <c r="H22" s="543"/>
      <c r="I22" s="543"/>
      <c r="J22" s="543"/>
      <c r="K22" s="543"/>
    </row>
    <row r="23" spans="1:11" ht="46.5" customHeight="1">
      <c r="A23" s="543" t="s">
        <v>394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</row>
    <row r="24" spans="1:11" ht="46.5" customHeight="1">
      <c r="A24" s="543" t="s">
        <v>403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</row>
    <row r="25" spans="1:11" ht="46.5" customHeight="1">
      <c r="A25" s="543" t="s">
        <v>395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</row>
    <row r="26" spans="1:11" ht="46.5" customHeight="1">
      <c r="A26" s="543" t="s">
        <v>404</v>
      </c>
      <c r="B26" s="543"/>
      <c r="C26" s="543"/>
      <c r="D26" s="543"/>
      <c r="E26" s="543"/>
      <c r="F26" s="543"/>
      <c r="G26" s="543"/>
      <c r="H26" s="543"/>
      <c r="I26" s="543"/>
      <c r="J26" s="543"/>
      <c r="K26" s="543"/>
    </row>
    <row r="27" spans="1:11" ht="6.75" customHeight="1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</row>
    <row r="28" spans="1:11" ht="46.5" customHeight="1">
      <c r="A28" s="543" t="s">
        <v>405</v>
      </c>
      <c r="B28" s="543"/>
      <c r="C28" s="543"/>
      <c r="D28" s="543"/>
      <c r="E28" s="543"/>
      <c r="F28" s="543"/>
      <c r="G28" s="543"/>
      <c r="H28" s="543"/>
      <c r="I28" s="543"/>
      <c r="J28" s="543"/>
      <c r="K28" s="543"/>
    </row>
    <row r="29" spans="1:11" ht="46.5" customHeight="1">
      <c r="A29" s="543" t="s">
        <v>351</v>
      </c>
      <c r="B29" s="543"/>
      <c r="C29" s="543"/>
      <c r="D29" s="543"/>
      <c r="E29" s="543"/>
      <c r="F29" s="543"/>
      <c r="G29" s="543"/>
      <c r="H29" s="543"/>
      <c r="I29" s="543"/>
      <c r="J29" s="543"/>
      <c r="K29" s="543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V140"/>
  <sheetViews>
    <sheetView zoomScale="90" zoomScaleNormal="90" workbookViewId="0">
      <selection activeCell="A78" sqref="A78"/>
    </sheetView>
  </sheetViews>
  <sheetFormatPr defaultRowHeight="12.75"/>
  <cols>
    <col min="1" max="1" width="16.85546875" style="239" customWidth="1"/>
    <col min="2" max="2" width="2.7109375" style="239" bestFit="1" customWidth="1"/>
    <col min="3" max="3" width="7.140625" style="239" customWidth="1"/>
    <col min="4" max="4" width="9.5703125" style="239" customWidth="1"/>
    <col min="5" max="5" width="10" style="239" customWidth="1"/>
    <col min="6" max="6" width="10.85546875" style="239" customWidth="1"/>
    <col min="7" max="7" width="13.5703125" style="239" customWidth="1"/>
    <col min="8" max="8" width="9.140625" style="239" customWidth="1"/>
    <col min="9" max="9" width="9.7109375" style="239" customWidth="1"/>
    <col min="10" max="10" width="8.7109375" style="239" customWidth="1"/>
    <col min="11" max="21" width="9.140625" style="239"/>
    <col min="22" max="22" width="12.85546875" style="239" customWidth="1"/>
    <col min="23" max="16384" width="9.140625" style="239"/>
  </cols>
  <sheetData>
    <row r="1" spans="1:22" s="6" customFormat="1" ht="21" customHeight="1">
      <c r="B1" s="573" t="s">
        <v>46</v>
      </c>
      <c r="C1" s="573"/>
      <c r="D1" s="573"/>
      <c r="E1" s="573"/>
      <c r="F1" s="573"/>
      <c r="G1" s="573"/>
      <c r="H1" s="573"/>
      <c r="I1" s="573"/>
      <c r="J1" s="573"/>
      <c r="K1" s="1" t="s">
        <v>699</v>
      </c>
      <c r="L1" s="293" t="s">
        <v>45</v>
      </c>
      <c r="M1" s="28">
        <v>12</v>
      </c>
      <c r="N1" s="585" t="s">
        <v>700</v>
      </c>
      <c r="O1" s="585"/>
      <c r="P1" s="585"/>
      <c r="Q1" s="33"/>
      <c r="R1" s="294"/>
      <c r="S1" s="294"/>
      <c r="T1" s="294"/>
    </row>
    <row r="2" spans="1:22" s="6" customFormat="1" ht="16.5" thickBot="1">
      <c r="A2" s="584" t="s">
        <v>256</v>
      </c>
      <c r="B2" s="584"/>
      <c r="C2" s="586"/>
      <c r="D2" s="586"/>
      <c r="E2" s="587"/>
      <c r="F2" s="587"/>
      <c r="G2" s="587"/>
      <c r="H2" s="587"/>
      <c r="I2" s="586"/>
      <c r="J2" s="586"/>
      <c r="K2" s="586"/>
      <c r="L2" s="586"/>
      <c r="M2" s="586"/>
      <c r="N2" s="295"/>
      <c r="O2" s="295"/>
      <c r="P2" s="296"/>
      <c r="Q2" s="296"/>
      <c r="R2" s="296"/>
      <c r="S2" s="296"/>
      <c r="T2" s="297"/>
      <c r="U2" s="297"/>
      <c r="V2" s="298"/>
    </row>
    <row r="3" spans="1:22" ht="15" customHeight="1" thickBot="1">
      <c r="A3" s="597" t="s">
        <v>48</v>
      </c>
      <c r="B3" s="598"/>
      <c r="C3" s="242"/>
      <c r="D3" s="588" t="s">
        <v>58</v>
      </c>
      <c r="E3" s="591" t="s">
        <v>3</v>
      </c>
      <c r="F3" s="576" t="s">
        <v>354</v>
      </c>
      <c r="G3" s="577"/>
      <c r="H3" s="594" t="s">
        <v>259</v>
      </c>
      <c r="I3" s="243"/>
      <c r="J3" s="551" t="s">
        <v>4</v>
      </c>
      <c r="K3" s="559" t="s">
        <v>0</v>
      </c>
      <c r="L3" s="559"/>
      <c r="M3" s="559"/>
      <c r="N3" s="548" t="s">
        <v>7</v>
      </c>
      <c r="O3" s="559" t="s">
        <v>1</v>
      </c>
      <c r="P3" s="559"/>
      <c r="Q3" s="559"/>
      <c r="R3" s="559"/>
      <c r="S3" s="559"/>
      <c r="T3" s="548" t="s">
        <v>10</v>
      </c>
      <c r="U3" s="551" t="s">
        <v>59</v>
      </c>
      <c r="V3" s="243"/>
    </row>
    <row r="4" spans="1:22" ht="72" customHeight="1">
      <c r="A4" s="599"/>
      <c r="B4" s="600"/>
      <c r="C4" s="244" t="s">
        <v>2</v>
      </c>
      <c r="D4" s="589"/>
      <c r="E4" s="592"/>
      <c r="F4" s="574" t="s">
        <v>353</v>
      </c>
      <c r="G4" s="574" t="s">
        <v>352</v>
      </c>
      <c r="H4" s="595"/>
      <c r="I4" s="245" t="s">
        <v>350</v>
      </c>
      <c r="J4" s="552"/>
      <c r="K4" s="582" t="s">
        <v>5</v>
      </c>
      <c r="L4" s="554" t="s">
        <v>6</v>
      </c>
      <c r="M4" s="555"/>
      <c r="N4" s="549"/>
      <c r="O4" s="578" t="s">
        <v>5</v>
      </c>
      <c r="P4" s="556" t="s">
        <v>30</v>
      </c>
      <c r="Q4" s="556" t="s">
        <v>51</v>
      </c>
      <c r="R4" s="556" t="s">
        <v>8</v>
      </c>
      <c r="S4" s="580" t="s">
        <v>9</v>
      </c>
      <c r="T4" s="549"/>
      <c r="U4" s="552"/>
      <c r="V4" s="245" t="s">
        <v>11</v>
      </c>
    </row>
    <row r="5" spans="1:22" ht="24.75" customHeight="1" thickBot="1">
      <c r="A5" s="601"/>
      <c r="B5" s="602"/>
      <c r="C5" s="246"/>
      <c r="D5" s="590"/>
      <c r="E5" s="593"/>
      <c r="F5" s="575"/>
      <c r="G5" s="575"/>
      <c r="H5" s="596"/>
      <c r="I5" s="247"/>
      <c r="J5" s="553"/>
      <c r="K5" s="583"/>
      <c r="L5" s="248" t="s">
        <v>12</v>
      </c>
      <c r="M5" s="249" t="s">
        <v>13</v>
      </c>
      <c r="N5" s="550"/>
      <c r="O5" s="579"/>
      <c r="P5" s="557"/>
      <c r="Q5" s="557"/>
      <c r="R5" s="558"/>
      <c r="S5" s="581"/>
      <c r="T5" s="550"/>
      <c r="U5" s="553"/>
      <c r="V5" s="245"/>
    </row>
    <row r="6" spans="1:22" ht="13.5" thickBot="1">
      <c r="A6" s="337" t="s">
        <v>49</v>
      </c>
      <c r="B6" s="338"/>
      <c r="C6" s="339" t="s">
        <v>50</v>
      </c>
      <c r="D6" s="340">
        <v>1</v>
      </c>
      <c r="E6" s="341">
        <v>2</v>
      </c>
      <c r="F6" s="342" t="s">
        <v>53</v>
      </c>
      <c r="G6" s="342" t="s">
        <v>239</v>
      </c>
      <c r="H6" s="343">
        <v>3</v>
      </c>
      <c r="I6" s="338">
        <v>4</v>
      </c>
      <c r="J6" s="344">
        <v>5</v>
      </c>
      <c r="K6" s="345">
        <v>6</v>
      </c>
      <c r="L6" s="346" t="s">
        <v>54</v>
      </c>
      <c r="M6" s="340" t="s">
        <v>55</v>
      </c>
      <c r="N6" s="344">
        <v>7</v>
      </c>
      <c r="O6" s="345">
        <v>8</v>
      </c>
      <c r="P6" s="346" t="s">
        <v>305</v>
      </c>
      <c r="Q6" s="346" t="s">
        <v>306</v>
      </c>
      <c r="R6" s="346" t="s">
        <v>307</v>
      </c>
      <c r="S6" s="347" t="s">
        <v>308</v>
      </c>
      <c r="T6" s="344">
        <v>9</v>
      </c>
      <c r="U6" s="344">
        <v>10</v>
      </c>
      <c r="V6" s="338">
        <v>11</v>
      </c>
    </row>
    <row r="7" spans="1:22">
      <c r="A7" s="560" t="s">
        <v>64</v>
      </c>
      <c r="B7" s="560" t="s">
        <v>14</v>
      </c>
      <c r="C7" s="22">
        <v>2017</v>
      </c>
      <c r="D7" s="213"/>
      <c r="E7" s="9"/>
      <c r="F7" s="10"/>
      <c r="G7" s="10"/>
      <c r="H7" s="221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>
      <c r="A8" s="561"/>
      <c r="B8" s="563"/>
      <c r="C8" s="23">
        <v>2018</v>
      </c>
      <c r="D8" s="214"/>
      <c r="E8" s="11"/>
      <c r="F8" s="12"/>
      <c r="G8" s="12"/>
      <c r="H8" s="222"/>
      <c r="I8" s="61">
        <f t="shared" si="0"/>
        <v>0</v>
      </c>
      <c r="J8" s="5">
        <f>D8+I8</f>
        <v>0</v>
      </c>
      <c r="K8" s="35">
        <f t="shared" ref="K8:K42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160"/>
    </row>
    <row r="9" spans="1:22" ht="13.5" thickBot="1">
      <c r="A9" s="562"/>
      <c r="B9" s="564"/>
      <c r="C9" s="24">
        <v>2019</v>
      </c>
      <c r="D9" s="254">
        <f>'6.Прил 3_ГДиАД-съдии'!E9</f>
        <v>63</v>
      </c>
      <c r="E9" s="522">
        <v>272</v>
      </c>
      <c r="F9" s="523">
        <v>0</v>
      </c>
      <c r="G9" s="523">
        <v>0</v>
      </c>
      <c r="H9" s="524">
        <v>2</v>
      </c>
      <c r="I9" s="225">
        <f>H9+E9</f>
        <v>274</v>
      </c>
      <c r="J9" s="154">
        <f>D9+I9</f>
        <v>337</v>
      </c>
      <c r="K9" s="36">
        <f>N9+O9</f>
        <v>253</v>
      </c>
      <c r="L9" s="162">
        <f>'6.Прил 3_ГДиАД-съдии'!AU9</f>
        <v>204</v>
      </c>
      <c r="M9" s="57">
        <f>IF(K9&lt;&gt;0,L9/K9,0)</f>
        <v>0.80632411067193677</v>
      </c>
      <c r="N9" s="161">
        <f>'6.Прил 3_ГДиАД-съдии'!AG9</f>
        <v>157</v>
      </c>
      <c r="O9" s="39">
        <f>SUM(P9:S9)</f>
        <v>96</v>
      </c>
      <c r="P9" s="523">
        <v>0</v>
      </c>
      <c r="Q9" s="523">
        <v>6</v>
      </c>
      <c r="R9" s="523">
        <v>0</v>
      </c>
      <c r="S9" s="529">
        <v>90</v>
      </c>
      <c r="T9" s="530">
        <v>986</v>
      </c>
      <c r="U9" s="26">
        <f>J9-K9</f>
        <v>84</v>
      </c>
      <c r="V9" s="533">
        <v>54</v>
      </c>
    </row>
    <row r="10" spans="1:22">
      <c r="A10" s="549" t="s">
        <v>52</v>
      </c>
      <c r="B10" s="560" t="s">
        <v>15</v>
      </c>
      <c r="C10" s="22">
        <v>2017</v>
      </c>
      <c r="D10" s="215"/>
      <c r="E10" s="15"/>
      <c r="F10" s="16"/>
      <c r="G10" s="16"/>
      <c r="H10" s="224"/>
      <c r="I10" s="63">
        <f t="shared" ref="I10:I24" si="2">H10+E10</f>
        <v>0</v>
      </c>
      <c r="J10" s="17">
        <f t="shared" ref="J10:J51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2" si="4">SUM(P10:S10)</f>
        <v>0</v>
      </c>
      <c r="P10" s="16"/>
      <c r="Q10" s="16"/>
      <c r="R10" s="16"/>
      <c r="S10" s="32"/>
      <c r="T10" s="52"/>
      <c r="U10" s="17">
        <f t="shared" ref="U10:U45" si="5">J10-K10</f>
        <v>0</v>
      </c>
      <c r="V10" s="20"/>
    </row>
    <row r="11" spans="1:22">
      <c r="A11" s="549"/>
      <c r="B11" s="563"/>
      <c r="C11" s="23">
        <v>2018</v>
      </c>
      <c r="D11" s="214"/>
      <c r="E11" s="11"/>
      <c r="F11" s="12"/>
      <c r="G11" s="12"/>
      <c r="H11" s="222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>
      <c r="A12" s="549"/>
      <c r="B12" s="564"/>
      <c r="C12" s="24">
        <v>2019</v>
      </c>
      <c r="D12" s="254">
        <f>'6.Прил 3_ГДиАД-съдии'!F9</f>
        <v>1</v>
      </c>
      <c r="E12" s="525">
        <v>19</v>
      </c>
      <c r="F12" s="526">
        <v>0</v>
      </c>
      <c r="G12" s="526">
        <v>0</v>
      </c>
      <c r="H12" s="527">
        <v>0</v>
      </c>
      <c r="I12" s="225">
        <f t="shared" si="2"/>
        <v>19</v>
      </c>
      <c r="J12" s="18">
        <f t="shared" si="3"/>
        <v>20</v>
      </c>
      <c r="K12" s="38">
        <f>N12+O12</f>
        <v>17</v>
      </c>
      <c r="L12" s="163">
        <f>'6.Прил 3_ГДиАД-съдии'!AV9</f>
        <v>17</v>
      </c>
      <c r="M12" s="58">
        <f t="shared" ref="M12:M51" si="6">IF(K12&lt;&gt;0,L12/K12,0)</f>
        <v>1</v>
      </c>
      <c r="N12" s="255">
        <f>'6.Прил 3_ГДиАД-съдии'!AH9</f>
        <v>13</v>
      </c>
      <c r="O12" s="50">
        <f>SUM(P12:S12)</f>
        <v>4</v>
      </c>
      <c r="P12" s="526">
        <v>0</v>
      </c>
      <c r="Q12" s="526">
        <v>3</v>
      </c>
      <c r="R12" s="526">
        <v>0</v>
      </c>
      <c r="S12" s="531">
        <v>1</v>
      </c>
      <c r="T12" s="532">
        <v>67</v>
      </c>
      <c r="U12" s="26">
        <f>J12-K12</f>
        <v>3</v>
      </c>
      <c r="V12" s="534">
        <v>1</v>
      </c>
    </row>
    <row r="13" spans="1:22">
      <c r="A13" s="560" t="s">
        <v>75</v>
      </c>
      <c r="B13" s="560" t="s">
        <v>16</v>
      </c>
      <c r="C13" s="22">
        <v>2017</v>
      </c>
      <c r="D13" s="213"/>
      <c r="E13" s="9"/>
      <c r="F13" s="10"/>
      <c r="G13" s="10"/>
      <c r="H13" s="221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>
      <c r="A14" s="561"/>
      <c r="B14" s="563"/>
      <c r="C14" s="23">
        <v>2018</v>
      </c>
      <c r="D14" s="214"/>
      <c r="E14" s="11"/>
      <c r="F14" s="12"/>
      <c r="G14" s="12"/>
      <c r="H14" s="222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>
      <c r="A15" s="562"/>
      <c r="B15" s="564"/>
      <c r="C15" s="24">
        <v>2019</v>
      </c>
      <c r="D15" s="254">
        <f>'6.Прил 3_ГДиАД-съдии'!G9</f>
        <v>0</v>
      </c>
      <c r="E15" s="522">
        <v>0</v>
      </c>
      <c r="F15" s="523">
        <v>0</v>
      </c>
      <c r="G15" s="523">
        <v>0</v>
      </c>
      <c r="H15" s="528">
        <v>0</v>
      </c>
      <c r="I15" s="225">
        <f t="shared" si="2"/>
        <v>0</v>
      </c>
      <c r="J15" s="26">
        <f t="shared" si="3"/>
        <v>0</v>
      </c>
      <c r="K15" s="25">
        <f>N15+O15</f>
        <v>0</v>
      </c>
      <c r="L15" s="162">
        <f>'6.Прил 3_ГДиАД-съдии'!AW9</f>
        <v>0</v>
      </c>
      <c r="M15" s="57">
        <f t="shared" si="6"/>
        <v>0</v>
      </c>
      <c r="N15" s="161">
        <f>'6.Прил 3_ГДиАД-съдии'!AI9</f>
        <v>0</v>
      </c>
      <c r="O15" s="39">
        <f>SUM(P15:S15)</f>
        <v>0</v>
      </c>
      <c r="P15" s="523">
        <v>0</v>
      </c>
      <c r="Q15" s="523">
        <v>0</v>
      </c>
      <c r="R15" s="523">
        <v>0</v>
      </c>
      <c r="S15" s="529">
        <v>0</v>
      </c>
      <c r="T15" s="530">
        <v>0</v>
      </c>
      <c r="U15" s="26">
        <f>J15-K15</f>
        <v>0</v>
      </c>
      <c r="V15" s="533">
        <v>0</v>
      </c>
    </row>
    <row r="16" spans="1:22">
      <c r="A16" s="560" t="s">
        <v>67</v>
      </c>
      <c r="B16" s="560" t="s">
        <v>17</v>
      </c>
      <c r="C16" s="22">
        <v>2017</v>
      </c>
      <c r="D16" s="215"/>
      <c r="E16" s="15"/>
      <c r="F16" s="16"/>
      <c r="G16" s="16"/>
      <c r="H16" s="224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>
      <c r="A17" s="563"/>
      <c r="B17" s="563"/>
      <c r="C17" s="23">
        <v>2018</v>
      </c>
      <c r="D17" s="214"/>
      <c r="E17" s="11"/>
      <c r="F17" s="12"/>
      <c r="G17" s="12"/>
      <c r="H17" s="222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>
      <c r="A18" s="564"/>
      <c r="B18" s="564"/>
      <c r="C18" s="24">
        <v>2019</v>
      </c>
      <c r="D18" s="254">
        <f>'6.Прил 3_ГДиАД-съдии'!H9</f>
        <v>2</v>
      </c>
      <c r="E18" s="525">
        <v>111</v>
      </c>
      <c r="F18" s="526">
        <v>0</v>
      </c>
      <c r="G18" s="526">
        <v>0</v>
      </c>
      <c r="H18" s="527">
        <v>0</v>
      </c>
      <c r="I18" s="225">
        <f t="shared" si="2"/>
        <v>111</v>
      </c>
      <c r="J18" s="18">
        <f t="shared" si="3"/>
        <v>113</v>
      </c>
      <c r="K18" s="38">
        <f>N18+O18</f>
        <v>110</v>
      </c>
      <c r="L18" s="163">
        <f>'6.Прил 3_ГДиАД-съдии'!AX9</f>
        <v>106</v>
      </c>
      <c r="M18" s="58">
        <f t="shared" si="6"/>
        <v>0.96363636363636362</v>
      </c>
      <c r="N18" s="255">
        <f>'6.Прил 3_ГДиАД-съдии'!AJ9</f>
        <v>101</v>
      </c>
      <c r="O18" s="50">
        <f>SUM(P18:S18)</f>
        <v>9</v>
      </c>
      <c r="P18" s="526">
        <v>0</v>
      </c>
      <c r="Q18" s="526">
        <v>0</v>
      </c>
      <c r="R18" s="526">
        <v>0</v>
      </c>
      <c r="S18" s="531">
        <v>9</v>
      </c>
      <c r="T18" s="532">
        <v>155</v>
      </c>
      <c r="U18" s="26">
        <f>J18-K18</f>
        <v>3</v>
      </c>
      <c r="V18" s="534">
        <v>0</v>
      </c>
    </row>
    <row r="19" spans="1:22">
      <c r="A19" s="548" t="s">
        <v>68</v>
      </c>
      <c r="B19" s="560" t="s">
        <v>18</v>
      </c>
      <c r="C19" s="22">
        <v>2017</v>
      </c>
      <c r="D19" s="213"/>
      <c r="E19" s="9"/>
      <c r="F19" s="10"/>
      <c r="G19" s="10"/>
      <c r="H19" s="221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>
      <c r="A20" s="549"/>
      <c r="B20" s="563"/>
      <c r="C20" s="23">
        <v>2018</v>
      </c>
      <c r="D20" s="214"/>
      <c r="E20" s="11"/>
      <c r="F20" s="12"/>
      <c r="G20" s="12"/>
      <c r="H20" s="222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>
      <c r="A21" s="550"/>
      <c r="B21" s="565"/>
      <c r="C21" s="24">
        <v>2019</v>
      </c>
      <c r="D21" s="254">
        <f>'6.Прил 3_ГДиАД-съдии'!I9</f>
        <v>1</v>
      </c>
      <c r="E21" s="522">
        <v>499</v>
      </c>
      <c r="F21" s="523">
        <v>0</v>
      </c>
      <c r="G21" s="523">
        <v>0</v>
      </c>
      <c r="H21" s="528">
        <v>0</v>
      </c>
      <c r="I21" s="225">
        <f t="shared" si="2"/>
        <v>499</v>
      </c>
      <c r="J21" s="26">
        <f t="shared" si="3"/>
        <v>500</v>
      </c>
      <c r="K21" s="36">
        <f>N21+O21</f>
        <v>500</v>
      </c>
      <c r="L21" s="163">
        <f>'6.Прил 3_ГДиАД-съдии'!AY9</f>
        <v>500</v>
      </c>
      <c r="M21" s="57">
        <f t="shared" si="6"/>
        <v>1</v>
      </c>
      <c r="N21" s="255">
        <f>'6.Прил 3_ГДиАД-съдии'!AK9</f>
        <v>461</v>
      </c>
      <c r="O21" s="39">
        <f>SUM(P21:S21)</f>
        <v>39</v>
      </c>
      <c r="P21" s="523">
        <v>0</v>
      </c>
      <c r="Q21" s="523">
        <v>0</v>
      </c>
      <c r="R21" s="523">
        <v>0</v>
      </c>
      <c r="S21" s="529">
        <v>39</v>
      </c>
      <c r="T21" s="530">
        <v>688</v>
      </c>
      <c r="U21" s="26">
        <f>J21-K21</f>
        <v>0</v>
      </c>
      <c r="V21" s="533">
        <v>5</v>
      </c>
    </row>
    <row r="22" spans="1:22">
      <c r="A22" s="549" t="s">
        <v>61</v>
      </c>
      <c r="B22" s="560" t="s">
        <v>19</v>
      </c>
      <c r="C22" s="22">
        <v>2017</v>
      </c>
      <c r="D22" s="213"/>
      <c r="E22" s="9"/>
      <c r="F22" s="10"/>
      <c r="G22" s="10"/>
      <c r="H22" s="221"/>
      <c r="I22" s="60">
        <f t="shared" si="2"/>
        <v>0</v>
      </c>
      <c r="J22" s="4">
        <f t="shared" si="3"/>
        <v>0</v>
      </c>
      <c r="K22" s="34">
        <f t="shared" si="1"/>
        <v>0</v>
      </c>
      <c r="L22" s="10"/>
      <c r="M22" s="54">
        <f t="shared" si="6"/>
        <v>0</v>
      </c>
      <c r="N22" s="59"/>
      <c r="O22" s="34">
        <f t="shared" si="4"/>
        <v>0</v>
      </c>
      <c r="P22" s="10"/>
      <c r="Q22" s="10"/>
      <c r="R22" s="10"/>
      <c r="S22" s="30"/>
      <c r="T22" s="59"/>
      <c r="U22" s="4">
        <f t="shared" si="5"/>
        <v>0</v>
      </c>
      <c r="V22" s="13"/>
    </row>
    <row r="23" spans="1:22">
      <c r="A23" s="549"/>
      <c r="B23" s="563"/>
      <c r="C23" s="23">
        <v>2018</v>
      </c>
      <c r="D23" s="214"/>
      <c r="E23" s="11"/>
      <c r="F23" s="12"/>
      <c r="G23" s="12"/>
      <c r="H23" s="222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>
      <c r="A24" s="549"/>
      <c r="B24" s="564"/>
      <c r="C24" s="24">
        <v>2019</v>
      </c>
      <c r="D24" s="254">
        <f>'6.Прил 3_ГДиАД-съдии'!J9</f>
        <v>5</v>
      </c>
      <c r="E24" s="522">
        <v>46</v>
      </c>
      <c r="F24" s="523">
        <v>0</v>
      </c>
      <c r="G24" s="523">
        <v>0</v>
      </c>
      <c r="H24" s="528">
        <v>0</v>
      </c>
      <c r="I24" s="225">
        <f t="shared" si="2"/>
        <v>46</v>
      </c>
      <c r="J24" s="18">
        <f t="shared" si="3"/>
        <v>51</v>
      </c>
      <c r="K24" s="36">
        <f>N24+O24</f>
        <v>48</v>
      </c>
      <c r="L24" s="163">
        <f>'6.Прил 3_ГДиАД-съдии'!AZ9</f>
        <v>48</v>
      </c>
      <c r="M24" s="58">
        <f t="shared" si="6"/>
        <v>1</v>
      </c>
      <c r="N24" s="255">
        <f>'6.Прил 3_ГДиАД-съдии'!AL9</f>
        <v>41</v>
      </c>
      <c r="O24" s="50">
        <f>SUM(P24:S24)</f>
        <v>7</v>
      </c>
      <c r="P24" s="526">
        <v>0</v>
      </c>
      <c r="Q24" s="526">
        <v>0</v>
      </c>
      <c r="R24" s="526">
        <v>0</v>
      </c>
      <c r="S24" s="531">
        <v>7</v>
      </c>
      <c r="T24" s="532">
        <v>106</v>
      </c>
      <c r="U24" s="26">
        <f>J24-K24</f>
        <v>3</v>
      </c>
      <c r="V24" s="534">
        <v>1</v>
      </c>
    </row>
    <row r="25" spans="1:22">
      <c r="A25" s="566" t="s">
        <v>31</v>
      </c>
      <c r="B25" s="560" t="s">
        <v>39</v>
      </c>
      <c r="C25" s="22">
        <v>2017</v>
      </c>
      <c r="D25" s="216">
        <f>D7+D10+D13+D16+D19+D22</f>
        <v>0</v>
      </c>
      <c r="E25" s="230">
        <f t="shared" ref="E25:V25" si="7">E7+E10+E13+E16+E19+E22</f>
        <v>0</v>
      </c>
      <c r="F25" s="220">
        <f t="shared" si="7"/>
        <v>0</v>
      </c>
      <c r="G25" s="220">
        <f t="shared" si="7"/>
        <v>0</v>
      </c>
      <c r="H25" s="231">
        <f t="shared" si="7"/>
        <v>0</v>
      </c>
      <c r="I25" s="60">
        <f t="shared" si="7"/>
        <v>0</v>
      </c>
      <c r="J25" s="4">
        <f t="shared" si="7"/>
        <v>0</v>
      </c>
      <c r="K25" s="34">
        <f t="shared" si="7"/>
        <v>0</v>
      </c>
      <c r="L25" s="41">
        <f t="shared" si="7"/>
        <v>0</v>
      </c>
      <c r="M25" s="54">
        <f t="shared" si="6"/>
        <v>0</v>
      </c>
      <c r="N25" s="4">
        <f t="shared" si="7"/>
        <v>0</v>
      </c>
      <c r="O25" s="34">
        <f t="shared" si="7"/>
        <v>0</v>
      </c>
      <c r="P25" s="41">
        <f t="shared" si="7"/>
        <v>0</v>
      </c>
      <c r="Q25" s="41">
        <f t="shared" si="7"/>
        <v>0</v>
      </c>
      <c r="R25" s="41">
        <f t="shared" si="7"/>
        <v>0</v>
      </c>
      <c r="S25" s="44">
        <f t="shared" si="7"/>
        <v>0</v>
      </c>
      <c r="T25" s="4">
        <f t="shared" si="7"/>
        <v>0</v>
      </c>
      <c r="U25" s="4">
        <f t="shared" si="7"/>
        <v>0</v>
      </c>
      <c r="V25" s="60">
        <f t="shared" si="7"/>
        <v>0</v>
      </c>
    </row>
    <row r="26" spans="1:22">
      <c r="A26" s="567"/>
      <c r="B26" s="563"/>
      <c r="C26" s="23">
        <v>2018</v>
      </c>
      <c r="D26" s="217">
        <f>D8+D11+D14+D17+D20+D23</f>
        <v>0</v>
      </c>
      <c r="E26" s="3">
        <f t="shared" ref="E26:V26" si="8">E8+E11+E14+E17+E20+E23</f>
        <v>0</v>
      </c>
      <c r="F26" s="40">
        <f t="shared" si="8"/>
        <v>0</v>
      </c>
      <c r="G26" s="40">
        <f t="shared" si="8"/>
        <v>0</v>
      </c>
      <c r="H26" s="223">
        <f t="shared" si="8"/>
        <v>0</v>
      </c>
      <c r="I26" s="61">
        <f t="shared" si="8"/>
        <v>0</v>
      </c>
      <c r="J26" s="5">
        <f t="shared" si="8"/>
        <v>0</v>
      </c>
      <c r="K26" s="35">
        <f t="shared" si="8"/>
        <v>0</v>
      </c>
      <c r="L26" s="40">
        <f t="shared" si="8"/>
        <v>0</v>
      </c>
      <c r="M26" s="55">
        <f t="shared" si="6"/>
        <v>0</v>
      </c>
      <c r="N26" s="5">
        <f t="shared" si="8"/>
        <v>0</v>
      </c>
      <c r="O26" s="35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5">
        <f t="shared" si="8"/>
        <v>0</v>
      </c>
      <c r="T26" s="5">
        <f t="shared" si="8"/>
        <v>0</v>
      </c>
      <c r="U26" s="5">
        <f t="shared" si="8"/>
        <v>0</v>
      </c>
      <c r="V26" s="61">
        <f t="shared" si="8"/>
        <v>0</v>
      </c>
    </row>
    <row r="27" spans="1:22" ht="13.5" thickBot="1">
      <c r="A27" s="568"/>
      <c r="B27" s="564"/>
      <c r="C27" s="24">
        <v>2019</v>
      </c>
      <c r="D27" s="256">
        <f>D9+D12+D15+D18+D21+D24</f>
        <v>72</v>
      </c>
      <c r="E27" s="27">
        <f t="shared" ref="E27:V27" si="9">E9+E12+E15+E18+E21+E24</f>
        <v>947</v>
      </c>
      <c r="F27" s="43">
        <f t="shared" si="9"/>
        <v>0</v>
      </c>
      <c r="G27" s="43">
        <f t="shared" si="9"/>
        <v>0</v>
      </c>
      <c r="H27" s="232">
        <f t="shared" si="9"/>
        <v>2</v>
      </c>
      <c r="I27" s="225">
        <f t="shared" si="9"/>
        <v>949</v>
      </c>
      <c r="J27" s="26">
        <f t="shared" si="9"/>
        <v>1021</v>
      </c>
      <c r="K27" s="39">
        <f t="shared" si="9"/>
        <v>928</v>
      </c>
      <c r="L27" s="42">
        <f t="shared" si="9"/>
        <v>875</v>
      </c>
      <c r="M27" s="57">
        <f t="shared" si="6"/>
        <v>0.94288793103448276</v>
      </c>
      <c r="N27" s="26">
        <f t="shared" si="9"/>
        <v>773</v>
      </c>
      <c r="O27" s="39">
        <f t="shared" si="9"/>
        <v>155</v>
      </c>
      <c r="P27" s="42">
        <f t="shared" si="9"/>
        <v>0</v>
      </c>
      <c r="Q27" s="42">
        <f t="shared" si="9"/>
        <v>9</v>
      </c>
      <c r="R27" s="42">
        <f t="shared" si="9"/>
        <v>0</v>
      </c>
      <c r="S27" s="46">
        <f t="shared" si="9"/>
        <v>146</v>
      </c>
      <c r="T27" s="26">
        <f t="shared" si="9"/>
        <v>2002</v>
      </c>
      <c r="U27" s="26">
        <f t="shared" si="9"/>
        <v>93</v>
      </c>
      <c r="V27" s="62">
        <f t="shared" si="9"/>
        <v>61</v>
      </c>
    </row>
    <row r="28" spans="1:22">
      <c r="A28" s="560" t="s">
        <v>73</v>
      </c>
      <c r="B28" s="560" t="s">
        <v>20</v>
      </c>
      <c r="C28" s="22">
        <v>2017</v>
      </c>
      <c r="D28" s="215"/>
      <c r="E28" s="9"/>
      <c r="F28" s="10"/>
      <c r="G28" s="10"/>
      <c r="H28" s="221"/>
      <c r="I28" s="63">
        <f>H28+E28</f>
        <v>0</v>
      </c>
      <c r="J28" s="17">
        <f>D28+I28</f>
        <v>0</v>
      </c>
      <c r="K28" s="37">
        <f t="shared" si="1"/>
        <v>0</v>
      </c>
      <c r="L28" s="16"/>
      <c r="M28" s="56">
        <f t="shared" si="6"/>
        <v>0</v>
      </c>
      <c r="N28" s="52"/>
      <c r="O28" s="37">
        <f t="shared" si="4"/>
        <v>0</v>
      </c>
      <c r="P28" s="16"/>
      <c r="Q28" s="16"/>
      <c r="R28" s="16"/>
      <c r="S28" s="32"/>
      <c r="T28" s="52"/>
      <c r="U28" s="17">
        <f t="shared" si="5"/>
        <v>0</v>
      </c>
      <c r="V28" s="20"/>
    </row>
    <row r="29" spans="1:22">
      <c r="A29" s="563"/>
      <c r="B29" s="563"/>
      <c r="C29" s="23">
        <v>2018</v>
      </c>
      <c r="D29" s="214"/>
      <c r="E29" s="11"/>
      <c r="F29" s="12"/>
      <c r="G29" s="12"/>
      <c r="H29" s="222"/>
      <c r="I29" s="61">
        <f t="shared" ref="I29:I45" si="10">H29+E29</f>
        <v>0</v>
      </c>
      <c r="J29" s="5">
        <f t="shared" si="3"/>
        <v>0</v>
      </c>
      <c r="K29" s="35">
        <f t="shared" si="1"/>
        <v>0</v>
      </c>
      <c r="L29" s="12"/>
      <c r="M29" s="55">
        <f t="shared" si="6"/>
        <v>0</v>
      </c>
      <c r="N29" s="53"/>
      <c r="O29" s="35">
        <f>SUM(P29:S29)</f>
        <v>0</v>
      </c>
      <c r="P29" s="12"/>
      <c r="Q29" s="12"/>
      <c r="R29" s="12"/>
      <c r="S29" s="31"/>
      <c r="T29" s="53"/>
      <c r="U29" s="5">
        <f t="shared" si="5"/>
        <v>0</v>
      </c>
      <c r="V29" s="14"/>
    </row>
    <row r="30" spans="1:22" ht="13.5" thickBot="1">
      <c r="A30" s="564"/>
      <c r="B30" s="564"/>
      <c r="C30" s="24">
        <v>2019</v>
      </c>
      <c r="D30" s="257">
        <f>'4.Прил 3_НД-съдии'!E8</f>
        <v>14</v>
      </c>
      <c r="E30" s="522">
        <v>86</v>
      </c>
      <c r="F30" s="523">
        <v>1</v>
      </c>
      <c r="G30" s="523">
        <v>0</v>
      </c>
      <c r="H30" s="528">
        <v>1</v>
      </c>
      <c r="I30" s="225">
        <f t="shared" si="10"/>
        <v>87</v>
      </c>
      <c r="J30" s="18">
        <f t="shared" si="3"/>
        <v>101</v>
      </c>
      <c r="K30" s="145">
        <f>N30+O30</f>
        <v>92</v>
      </c>
      <c r="L30" s="258">
        <f>'4.Прил 3_НД-съдии'!AO8</f>
        <v>88</v>
      </c>
      <c r="M30" s="58">
        <f t="shared" si="6"/>
        <v>0.95652173913043481</v>
      </c>
      <c r="N30" s="259">
        <f>'4.Прил 3_НД-съдии'!AC8</f>
        <v>28</v>
      </c>
      <c r="O30" s="50">
        <f>SUM(P30:S30)</f>
        <v>64</v>
      </c>
      <c r="P30" s="526">
        <v>51</v>
      </c>
      <c r="Q30" s="526">
        <v>10</v>
      </c>
      <c r="R30" s="526">
        <v>1</v>
      </c>
      <c r="S30" s="531">
        <v>2</v>
      </c>
      <c r="T30" s="532">
        <v>290</v>
      </c>
      <c r="U30" s="18">
        <f t="shared" si="5"/>
        <v>9</v>
      </c>
      <c r="V30" s="260">
        <f>'3.Прил 2_НД'!R93</f>
        <v>8</v>
      </c>
    </row>
    <row r="31" spans="1:22">
      <c r="A31" s="560" t="s">
        <v>74</v>
      </c>
      <c r="B31" s="560" t="s">
        <v>22</v>
      </c>
      <c r="C31" s="22">
        <v>2017</v>
      </c>
      <c r="D31" s="213"/>
      <c r="E31" s="15"/>
      <c r="F31" s="16"/>
      <c r="G31" s="16"/>
      <c r="H31" s="224"/>
      <c r="I31" s="60">
        <f t="shared" si="10"/>
        <v>0</v>
      </c>
      <c r="J31" s="4">
        <f t="shared" si="3"/>
        <v>0</v>
      </c>
      <c r="K31" s="34">
        <f t="shared" si="1"/>
        <v>0</v>
      </c>
      <c r="L31" s="10"/>
      <c r="M31" s="54">
        <f t="shared" si="6"/>
        <v>0</v>
      </c>
      <c r="N31" s="59"/>
      <c r="O31" s="34">
        <f t="shared" si="4"/>
        <v>0</v>
      </c>
      <c r="P31" s="10"/>
      <c r="Q31" s="10"/>
      <c r="R31" s="10"/>
      <c r="S31" s="30"/>
      <c r="T31" s="59"/>
      <c r="U31" s="4">
        <f t="shared" si="5"/>
        <v>0</v>
      </c>
      <c r="V31" s="13"/>
    </row>
    <row r="32" spans="1:22">
      <c r="A32" s="563"/>
      <c r="B32" s="563"/>
      <c r="C32" s="23">
        <v>2018</v>
      </c>
      <c r="D32" s="214"/>
      <c r="E32" s="11"/>
      <c r="F32" s="12"/>
      <c r="G32" s="12"/>
      <c r="H32" s="222"/>
      <c r="I32" s="61">
        <f t="shared" si="10"/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 t="shared" si="4"/>
        <v>0</v>
      </c>
      <c r="P32" s="12"/>
      <c r="Q32" s="12"/>
      <c r="R32" s="12"/>
      <c r="S32" s="31"/>
      <c r="T32" s="53"/>
      <c r="U32" s="5">
        <f t="shared" si="5"/>
        <v>0</v>
      </c>
      <c r="V32" s="21"/>
    </row>
    <row r="33" spans="1:22" ht="13.5" thickBot="1">
      <c r="A33" s="564"/>
      <c r="B33" s="564"/>
      <c r="C33" s="24">
        <v>2019</v>
      </c>
      <c r="D33" s="254">
        <f>'4.Прил 3_НД-съдии'!F8</f>
        <v>1</v>
      </c>
      <c r="E33" s="535">
        <v>8</v>
      </c>
      <c r="F33" s="526">
        <v>0</v>
      </c>
      <c r="G33" s="526">
        <v>0</v>
      </c>
      <c r="H33" s="527">
        <v>0</v>
      </c>
      <c r="I33" s="225">
        <f t="shared" si="10"/>
        <v>8</v>
      </c>
      <c r="J33" s="26">
        <f t="shared" si="3"/>
        <v>9</v>
      </c>
      <c r="K33" s="212">
        <f t="shared" si="1"/>
        <v>8</v>
      </c>
      <c r="L33" s="261">
        <f>'4.Прил 3_НД-съдии'!AP8</f>
        <v>6</v>
      </c>
      <c r="M33" s="57">
        <f t="shared" si="6"/>
        <v>0.75</v>
      </c>
      <c r="N33" s="262">
        <f>'4.Прил 3_НД-съдии'!AD8</f>
        <v>2</v>
      </c>
      <c r="O33" s="39">
        <f t="shared" si="4"/>
        <v>6</v>
      </c>
      <c r="P33" s="523">
        <v>0</v>
      </c>
      <c r="Q33" s="523">
        <v>0</v>
      </c>
      <c r="R33" s="523">
        <v>0</v>
      </c>
      <c r="S33" s="529">
        <v>6</v>
      </c>
      <c r="T33" s="530">
        <v>25</v>
      </c>
      <c r="U33" s="26">
        <f t="shared" si="5"/>
        <v>1</v>
      </c>
      <c r="V33" s="263">
        <f>'3.Прил 2_НД'!R94</f>
        <v>2</v>
      </c>
    </row>
    <row r="34" spans="1:22">
      <c r="A34" s="560" t="s">
        <v>69</v>
      </c>
      <c r="B34" s="560" t="s">
        <v>23</v>
      </c>
      <c r="C34" s="22">
        <v>2017</v>
      </c>
      <c r="D34" s="215"/>
      <c r="E34" s="9"/>
      <c r="F34" s="10"/>
      <c r="G34" s="10"/>
      <c r="H34" s="221"/>
      <c r="I34" s="63">
        <f t="shared" si="10"/>
        <v>0</v>
      </c>
      <c r="J34" s="17">
        <f t="shared" si="3"/>
        <v>0</v>
      </c>
      <c r="K34" s="37">
        <f t="shared" si="1"/>
        <v>0</v>
      </c>
      <c r="L34" s="16"/>
      <c r="M34" s="56">
        <f t="shared" si="6"/>
        <v>0</v>
      </c>
      <c r="N34" s="52"/>
      <c r="O34" s="37">
        <f>SUM(P34:S34)</f>
        <v>0</v>
      </c>
      <c r="P34" s="16"/>
      <c r="Q34" s="16"/>
      <c r="R34" s="16"/>
      <c r="S34" s="32"/>
      <c r="T34" s="52"/>
      <c r="U34" s="17">
        <f t="shared" si="5"/>
        <v>0</v>
      </c>
      <c r="V34" s="20"/>
    </row>
    <row r="35" spans="1:22">
      <c r="A35" s="563"/>
      <c r="B35" s="563"/>
      <c r="C35" s="23">
        <v>2018</v>
      </c>
      <c r="D35" s="214"/>
      <c r="E35" s="11"/>
      <c r="F35" s="12"/>
      <c r="G35" s="12"/>
      <c r="H35" s="222"/>
      <c r="I35" s="61">
        <f t="shared" si="10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14"/>
    </row>
    <row r="36" spans="1:22" ht="13.5" thickBot="1">
      <c r="A36" s="564"/>
      <c r="B36" s="564"/>
      <c r="C36" s="24">
        <v>2019</v>
      </c>
      <c r="D36" s="254">
        <f>'4.Прил 3_НД-съдии'!G8</f>
        <v>5</v>
      </c>
      <c r="E36" s="536">
        <v>22</v>
      </c>
      <c r="F36" s="523">
        <v>0</v>
      </c>
      <c r="G36" s="523">
        <v>0</v>
      </c>
      <c r="H36" s="528">
        <v>1</v>
      </c>
      <c r="I36" s="225">
        <f t="shared" si="10"/>
        <v>23</v>
      </c>
      <c r="J36" s="18">
        <f t="shared" si="3"/>
        <v>28</v>
      </c>
      <c r="K36" s="145">
        <f t="shared" si="1"/>
        <v>25</v>
      </c>
      <c r="L36" s="258">
        <f>'4.Прил 3_НД-съдии'!AQ8</f>
        <v>25</v>
      </c>
      <c r="M36" s="58">
        <f t="shared" si="6"/>
        <v>1</v>
      </c>
      <c r="N36" s="259">
        <f>'4.Прил 3_НД-съдии'!AE8</f>
        <v>23</v>
      </c>
      <c r="O36" s="50">
        <f t="shared" si="4"/>
        <v>2</v>
      </c>
      <c r="P36" s="526">
        <v>0</v>
      </c>
      <c r="Q36" s="526">
        <v>0</v>
      </c>
      <c r="R36" s="526">
        <v>1</v>
      </c>
      <c r="S36" s="531">
        <v>1</v>
      </c>
      <c r="T36" s="532">
        <v>24</v>
      </c>
      <c r="U36" s="18">
        <f t="shared" si="5"/>
        <v>3</v>
      </c>
      <c r="V36" s="260">
        <f>'3.Прил 2_НД'!R95</f>
        <v>1</v>
      </c>
    </row>
    <row r="37" spans="1:22">
      <c r="A37" s="560" t="s">
        <v>70</v>
      </c>
      <c r="B37" s="560" t="s">
        <v>24</v>
      </c>
      <c r="C37" s="22">
        <v>2017</v>
      </c>
      <c r="D37" s="213"/>
      <c r="E37" s="15"/>
      <c r="F37" s="16"/>
      <c r="G37" s="16"/>
      <c r="H37" s="224"/>
      <c r="I37" s="60">
        <f t="shared" si="10"/>
        <v>0</v>
      </c>
      <c r="J37" s="4">
        <f t="shared" si="3"/>
        <v>0</v>
      </c>
      <c r="K37" s="34">
        <f t="shared" si="1"/>
        <v>0</v>
      </c>
      <c r="L37" s="10"/>
      <c r="M37" s="54">
        <f t="shared" si="6"/>
        <v>0</v>
      </c>
      <c r="N37" s="59"/>
      <c r="O37" s="34">
        <f t="shared" si="4"/>
        <v>0</v>
      </c>
      <c r="P37" s="10"/>
      <c r="Q37" s="10"/>
      <c r="R37" s="10"/>
      <c r="S37" s="30"/>
      <c r="T37" s="59"/>
      <c r="U37" s="4">
        <f t="shared" si="5"/>
        <v>0</v>
      </c>
      <c r="V37" s="13"/>
    </row>
    <row r="38" spans="1:22">
      <c r="A38" s="563"/>
      <c r="B38" s="563"/>
      <c r="C38" s="23">
        <v>2018</v>
      </c>
      <c r="D38" s="214"/>
      <c r="E38" s="11"/>
      <c r="F38" s="12"/>
      <c r="G38" s="12"/>
      <c r="H38" s="222"/>
      <c r="I38" s="61">
        <f t="shared" si="10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>
      <c r="A39" s="564"/>
      <c r="B39" s="564"/>
      <c r="C39" s="24">
        <v>2019</v>
      </c>
      <c r="D39" s="218">
        <v>4</v>
      </c>
      <c r="E39" s="525">
        <v>152</v>
      </c>
      <c r="F39" s="526">
        <v>0</v>
      </c>
      <c r="G39" s="526">
        <v>0</v>
      </c>
      <c r="H39" s="527">
        <v>1</v>
      </c>
      <c r="I39" s="225">
        <f t="shared" si="10"/>
        <v>153</v>
      </c>
      <c r="J39" s="26">
        <f t="shared" si="3"/>
        <v>157</v>
      </c>
      <c r="K39" s="36">
        <f t="shared" si="1"/>
        <v>156</v>
      </c>
      <c r="L39" s="155">
        <v>155</v>
      </c>
      <c r="M39" s="57">
        <f t="shared" si="6"/>
        <v>0.99358974358974361</v>
      </c>
      <c r="N39" s="156">
        <v>138</v>
      </c>
      <c r="O39" s="39">
        <f t="shared" si="4"/>
        <v>18</v>
      </c>
      <c r="P39" s="523">
        <v>0</v>
      </c>
      <c r="Q39" s="523">
        <v>0</v>
      </c>
      <c r="R39" s="523">
        <v>0</v>
      </c>
      <c r="S39" s="529">
        <v>18</v>
      </c>
      <c r="T39" s="530">
        <v>305</v>
      </c>
      <c r="U39" s="26">
        <f t="shared" si="5"/>
        <v>1</v>
      </c>
      <c r="V39" s="159">
        <v>9</v>
      </c>
    </row>
    <row r="40" spans="1:22">
      <c r="A40" s="560" t="s">
        <v>71</v>
      </c>
      <c r="B40" s="560" t="s">
        <v>25</v>
      </c>
      <c r="C40" s="22">
        <v>2017</v>
      </c>
      <c r="D40" s="215"/>
      <c r="E40" s="9"/>
      <c r="F40" s="10"/>
      <c r="G40" s="10"/>
      <c r="H40" s="221"/>
      <c r="I40" s="63">
        <f t="shared" si="10"/>
        <v>0</v>
      </c>
      <c r="J40" s="17">
        <f t="shared" si="3"/>
        <v>0</v>
      </c>
      <c r="K40" s="37">
        <f t="shared" si="1"/>
        <v>0</v>
      </c>
      <c r="L40" s="47"/>
      <c r="M40" s="56">
        <f t="shared" si="6"/>
        <v>0</v>
      </c>
      <c r="N40" s="185"/>
      <c r="O40" s="37">
        <f t="shared" si="4"/>
        <v>0</v>
      </c>
      <c r="P40" s="16"/>
      <c r="Q40" s="16"/>
      <c r="R40" s="16"/>
      <c r="S40" s="32"/>
      <c r="T40" s="264" t="s">
        <v>21</v>
      </c>
      <c r="U40" s="17">
        <f t="shared" si="5"/>
        <v>0</v>
      </c>
      <c r="V40" s="265" t="s">
        <v>21</v>
      </c>
    </row>
    <row r="41" spans="1:22">
      <c r="A41" s="563"/>
      <c r="B41" s="563"/>
      <c r="C41" s="23">
        <v>2018</v>
      </c>
      <c r="D41" s="214"/>
      <c r="E41" s="11"/>
      <c r="F41" s="12"/>
      <c r="G41" s="12"/>
      <c r="H41" s="222"/>
      <c r="I41" s="61">
        <f t="shared" si="10"/>
        <v>0</v>
      </c>
      <c r="J41" s="5">
        <f t="shared" si="3"/>
        <v>0</v>
      </c>
      <c r="K41" s="35">
        <f t="shared" si="1"/>
        <v>0</v>
      </c>
      <c r="L41" s="29"/>
      <c r="M41" s="55">
        <f t="shared" si="6"/>
        <v>0</v>
      </c>
      <c r="N41" s="186"/>
      <c r="O41" s="35">
        <f t="shared" si="4"/>
        <v>0</v>
      </c>
      <c r="P41" s="12"/>
      <c r="Q41" s="12"/>
      <c r="R41" s="12"/>
      <c r="S41" s="31"/>
      <c r="T41" s="253" t="s">
        <v>21</v>
      </c>
      <c r="U41" s="5">
        <f t="shared" si="5"/>
        <v>0</v>
      </c>
      <c r="V41" s="266" t="s">
        <v>21</v>
      </c>
    </row>
    <row r="42" spans="1:22" ht="13.5" thickBot="1">
      <c r="A42" s="564"/>
      <c r="B42" s="564"/>
      <c r="C42" s="24">
        <v>2019</v>
      </c>
      <c r="D42" s="219">
        <v>0</v>
      </c>
      <c r="E42" s="522">
        <v>39</v>
      </c>
      <c r="F42" s="523">
        <v>0</v>
      </c>
      <c r="G42" s="523">
        <v>0</v>
      </c>
      <c r="H42" s="528">
        <v>0</v>
      </c>
      <c r="I42" s="225">
        <f t="shared" si="10"/>
        <v>39</v>
      </c>
      <c r="J42" s="18">
        <f t="shared" si="3"/>
        <v>39</v>
      </c>
      <c r="K42" s="38">
        <f t="shared" si="1"/>
        <v>38</v>
      </c>
      <c r="L42" s="157">
        <v>38</v>
      </c>
      <c r="M42" s="58">
        <f t="shared" si="6"/>
        <v>1</v>
      </c>
      <c r="N42" s="158">
        <v>38</v>
      </c>
      <c r="O42" s="50">
        <f t="shared" si="4"/>
        <v>0</v>
      </c>
      <c r="P42" s="526">
        <v>0</v>
      </c>
      <c r="Q42" s="526">
        <v>0</v>
      </c>
      <c r="R42" s="526">
        <v>0</v>
      </c>
      <c r="S42" s="531">
        <v>0</v>
      </c>
      <c r="T42" s="255" t="s">
        <v>21</v>
      </c>
      <c r="U42" s="48">
        <f t="shared" si="5"/>
        <v>1</v>
      </c>
      <c r="V42" s="267" t="s">
        <v>21</v>
      </c>
    </row>
    <row r="43" spans="1:22">
      <c r="A43" s="560" t="s">
        <v>72</v>
      </c>
      <c r="B43" s="560" t="s">
        <v>40</v>
      </c>
      <c r="C43" s="22">
        <v>2017</v>
      </c>
      <c r="D43" s="213"/>
      <c r="E43" s="15"/>
      <c r="F43" s="16"/>
      <c r="G43" s="16"/>
      <c r="H43" s="224"/>
      <c r="I43" s="60">
        <f t="shared" si="10"/>
        <v>0</v>
      </c>
      <c r="J43" s="4">
        <f t="shared" si="3"/>
        <v>0</v>
      </c>
      <c r="K43" s="34">
        <f>N43+O43</f>
        <v>0</v>
      </c>
      <c r="L43" s="10"/>
      <c r="M43" s="54">
        <f t="shared" si="6"/>
        <v>0</v>
      </c>
      <c r="N43" s="59"/>
      <c r="O43" s="34">
        <f>SUM(P43:S43)</f>
        <v>0</v>
      </c>
      <c r="P43" s="10"/>
      <c r="Q43" s="10"/>
      <c r="R43" s="10"/>
      <c r="S43" s="30"/>
      <c r="T43" s="59"/>
      <c r="U43" s="4">
        <f t="shared" si="5"/>
        <v>0</v>
      </c>
      <c r="V43" s="13"/>
    </row>
    <row r="44" spans="1:22">
      <c r="A44" s="563"/>
      <c r="B44" s="563"/>
      <c r="C44" s="23">
        <v>2018</v>
      </c>
      <c r="D44" s="214"/>
      <c r="E44" s="11"/>
      <c r="F44" s="12"/>
      <c r="G44" s="12"/>
      <c r="H44" s="222"/>
      <c r="I44" s="61">
        <f t="shared" si="10"/>
        <v>0</v>
      </c>
      <c r="J44" s="5">
        <f t="shared" si="3"/>
        <v>0</v>
      </c>
      <c r="K44" s="35">
        <f>N44+O44</f>
        <v>0</v>
      </c>
      <c r="L44" s="12"/>
      <c r="M44" s="55">
        <f t="shared" si="6"/>
        <v>0</v>
      </c>
      <c r="N44" s="53"/>
      <c r="O44" s="35">
        <f>SUM(P44:S44)</f>
        <v>0</v>
      </c>
      <c r="P44" s="12"/>
      <c r="Q44" s="12"/>
      <c r="R44" s="12"/>
      <c r="S44" s="31"/>
      <c r="T44" s="53"/>
      <c r="U44" s="5">
        <f t="shared" si="5"/>
        <v>0</v>
      </c>
      <c r="V44" s="14"/>
    </row>
    <row r="45" spans="1:22" ht="13.5" thickBot="1">
      <c r="A45" s="564"/>
      <c r="B45" s="564"/>
      <c r="C45" s="24">
        <v>2019</v>
      </c>
      <c r="D45" s="268">
        <f>'4.Прил 3_НД-съдии'!I8</f>
        <v>26</v>
      </c>
      <c r="E45" s="535">
        <v>138</v>
      </c>
      <c r="F45" s="526">
        <v>0</v>
      </c>
      <c r="G45" s="526">
        <v>0</v>
      </c>
      <c r="H45" s="527">
        <v>0</v>
      </c>
      <c r="I45" s="225">
        <f t="shared" si="10"/>
        <v>138</v>
      </c>
      <c r="J45" s="154">
        <f t="shared" si="3"/>
        <v>164</v>
      </c>
      <c r="K45" s="36">
        <f>N45+O45</f>
        <v>141</v>
      </c>
      <c r="L45" s="269">
        <f>'4.Прил 3_НД-съдии'!AS8</f>
        <v>124</v>
      </c>
      <c r="M45" s="57">
        <f t="shared" si="6"/>
        <v>0.87943262411347523</v>
      </c>
      <c r="N45" s="161">
        <f>'4.Прил 3_НД-съдии'!AG8</f>
        <v>137</v>
      </c>
      <c r="O45" s="39">
        <f>SUM(P45:S45)</f>
        <v>4</v>
      </c>
      <c r="P45" s="523">
        <v>0</v>
      </c>
      <c r="Q45" s="523">
        <v>0</v>
      </c>
      <c r="R45" s="523">
        <v>0</v>
      </c>
      <c r="S45" s="529">
        <v>4</v>
      </c>
      <c r="T45" s="156">
        <v>367</v>
      </c>
      <c r="U45" s="26">
        <f t="shared" si="5"/>
        <v>23</v>
      </c>
      <c r="V45" s="159">
        <v>50</v>
      </c>
    </row>
    <row r="46" spans="1:22">
      <c r="A46" s="566" t="s">
        <v>32</v>
      </c>
      <c r="B46" s="560" t="s">
        <v>41</v>
      </c>
      <c r="C46" s="22">
        <v>2017</v>
      </c>
      <c r="D46" s="216">
        <f t="shared" ref="D46:H48" si="11">D28+D31+D34+D37+D40+D43</f>
        <v>0</v>
      </c>
      <c r="E46" s="2">
        <f t="shared" si="11"/>
        <v>0</v>
      </c>
      <c r="F46" s="41">
        <f t="shared" si="11"/>
        <v>0</v>
      </c>
      <c r="G46" s="41">
        <f>G28+G31+G34+G37+G40+G43</f>
        <v>0</v>
      </c>
      <c r="H46" s="228">
        <f t="shared" si="11"/>
        <v>0</v>
      </c>
      <c r="I46" s="60">
        <f>I28+I31+I34+I37+I40+I43</f>
        <v>0</v>
      </c>
      <c r="J46" s="4">
        <f>D46+I46</f>
        <v>0</v>
      </c>
      <c r="K46" s="34">
        <f t="shared" ref="K46:L48" si="12">K28+K31+K34+K37+K40+K43</f>
        <v>0</v>
      </c>
      <c r="L46" s="41">
        <f t="shared" si="12"/>
        <v>0</v>
      </c>
      <c r="M46" s="54">
        <f t="shared" si="6"/>
        <v>0</v>
      </c>
      <c r="N46" s="4">
        <f t="shared" ref="N46:S48" si="13">N28+N31+N34+N37+N40+N43</f>
        <v>0</v>
      </c>
      <c r="O46" s="34">
        <f t="shared" si="13"/>
        <v>0</v>
      </c>
      <c r="P46" s="41">
        <f t="shared" si="13"/>
        <v>0</v>
      </c>
      <c r="Q46" s="41">
        <f t="shared" si="13"/>
        <v>0</v>
      </c>
      <c r="R46" s="41">
        <f t="shared" si="13"/>
        <v>0</v>
      </c>
      <c r="S46" s="44">
        <f t="shared" si="13"/>
        <v>0</v>
      </c>
      <c r="T46" s="4">
        <f>T28+T31+T34+T37+T43</f>
        <v>0</v>
      </c>
      <c r="U46" s="4">
        <f>U28+U31+U34+U37+U40+U43</f>
        <v>0</v>
      </c>
      <c r="V46" s="60">
        <f>V28+V31+V34+V37+V43</f>
        <v>0</v>
      </c>
    </row>
    <row r="47" spans="1:22">
      <c r="A47" s="567"/>
      <c r="B47" s="563"/>
      <c r="C47" s="23">
        <v>2018</v>
      </c>
      <c r="D47" s="217">
        <f t="shared" si="11"/>
        <v>0</v>
      </c>
      <c r="E47" s="3">
        <f t="shared" si="11"/>
        <v>0</v>
      </c>
      <c r="F47" s="40">
        <f t="shared" si="11"/>
        <v>0</v>
      </c>
      <c r="G47" s="40">
        <f>G29+G32+G35+G38+G41+G44</f>
        <v>0</v>
      </c>
      <c r="H47" s="223">
        <f t="shared" si="11"/>
        <v>0</v>
      </c>
      <c r="I47" s="61">
        <f>I29+I32+I35+I38+I41+I44</f>
        <v>0</v>
      </c>
      <c r="J47" s="5">
        <f t="shared" si="3"/>
        <v>0</v>
      </c>
      <c r="K47" s="35">
        <f t="shared" si="12"/>
        <v>0</v>
      </c>
      <c r="L47" s="40">
        <f t="shared" si="12"/>
        <v>0</v>
      </c>
      <c r="M47" s="55">
        <f t="shared" si="6"/>
        <v>0</v>
      </c>
      <c r="N47" s="5">
        <f t="shared" si="13"/>
        <v>0</v>
      </c>
      <c r="O47" s="35">
        <f t="shared" si="13"/>
        <v>0</v>
      </c>
      <c r="P47" s="40">
        <f t="shared" si="13"/>
        <v>0</v>
      </c>
      <c r="Q47" s="40">
        <f t="shared" si="13"/>
        <v>0</v>
      </c>
      <c r="R47" s="40">
        <f t="shared" si="13"/>
        <v>0</v>
      </c>
      <c r="S47" s="45">
        <f t="shared" si="13"/>
        <v>0</v>
      </c>
      <c r="T47" s="5">
        <f>T29+T32+T35+T38+T44</f>
        <v>0</v>
      </c>
      <c r="U47" s="5">
        <f>U29+U32+U35+U38+U41+U44</f>
        <v>0</v>
      </c>
      <c r="V47" s="61">
        <f>V29+V32+V35+V38+V44</f>
        <v>0</v>
      </c>
    </row>
    <row r="48" spans="1:22" ht="13.5" thickBot="1">
      <c r="A48" s="568"/>
      <c r="B48" s="564"/>
      <c r="C48" s="24">
        <v>2019</v>
      </c>
      <c r="D48" s="227">
        <f t="shared" si="11"/>
        <v>50</v>
      </c>
      <c r="E48" s="25">
        <f t="shared" si="11"/>
        <v>445</v>
      </c>
      <c r="F48" s="42">
        <f t="shared" si="11"/>
        <v>1</v>
      </c>
      <c r="G48" s="42">
        <f>G30+G33+G36+G39+G42+G45</f>
        <v>0</v>
      </c>
      <c r="H48" s="229">
        <f t="shared" si="11"/>
        <v>3</v>
      </c>
      <c r="I48" s="62">
        <f>I30+I33+I36+I39+I42+I45</f>
        <v>448</v>
      </c>
      <c r="J48" s="26">
        <f t="shared" si="3"/>
        <v>498</v>
      </c>
      <c r="K48" s="36">
        <f t="shared" si="12"/>
        <v>460</v>
      </c>
      <c r="L48" s="43">
        <f t="shared" si="12"/>
        <v>436</v>
      </c>
      <c r="M48" s="58">
        <f t="shared" si="6"/>
        <v>0.94782608695652171</v>
      </c>
      <c r="N48" s="26">
        <f t="shared" si="13"/>
        <v>366</v>
      </c>
      <c r="O48" s="50">
        <f t="shared" si="13"/>
        <v>94</v>
      </c>
      <c r="P48" s="43">
        <f t="shared" si="13"/>
        <v>51</v>
      </c>
      <c r="Q48" s="43">
        <f t="shared" si="13"/>
        <v>10</v>
      </c>
      <c r="R48" s="43">
        <f t="shared" si="13"/>
        <v>2</v>
      </c>
      <c r="S48" s="49">
        <f t="shared" si="13"/>
        <v>31</v>
      </c>
      <c r="T48" s="26">
        <f>T30+T33+T36+T39+T45</f>
        <v>1011</v>
      </c>
      <c r="U48" s="26">
        <f>U30+U33+U36+U39+U42+U45</f>
        <v>38</v>
      </c>
      <c r="V48" s="62">
        <f>V30+V33+V36+V39+V45</f>
        <v>70</v>
      </c>
    </row>
    <row r="49" spans="1:22">
      <c r="A49" s="566" t="s">
        <v>38</v>
      </c>
      <c r="B49" s="560" t="s">
        <v>26</v>
      </c>
      <c r="C49" s="22">
        <v>2017</v>
      </c>
      <c r="D49" s="216">
        <f t="shared" ref="D49:L51" si="14">D25+D46</f>
        <v>0</v>
      </c>
      <c r="E49" s="230">
        <f t="shared" si="14"/>
        <v>0</v>
      </c>
      <c r="F49" s="220">
        <f t="shared" si="14"/>
        <v>0</v>
      </c>
      <c r="G49" s="220">
        <f>G25+G46</f>
        <v>0</v>
      </c>
      <c r="H49" s="231">
        <f t="shared" ref="H49:I51" si="15">H25+H46</f>
        <v>0</v>
      </c>
      <c r="I49" s="63">
        <f t="shared" si="15"/>
        <v>0</v>
      </c>
      <c r="J49" s="17">
        <f t="shared" si="3"/>
        <v>0</v>
      </c>
      <c r="K49" s="34">
        <f t="shared" si="14"/>
        <v>0</v>
      </c>
      <c r="L49" s="41">
        <f t="shared" si="14"/>
        <v>0</v>
      </c>
      <c r="M49" s="54">
        <f t="shared" si="6"/>
        <v>0</v>
      </c>
      <c r="N49" s="17">
        <f t="shared" ref="N49:V49" si="16">N25+N46</f>
        <v>0</v>
      </c>
      <c r="O49" s="34">
        <f t="shared" si="16"/>
        <v>0</v>
      </c>
      <c r="P49" s="41">
        <f t="shared" si="16"/>
        <v>0</v>
      </c>
      <c r="Q49" s="41">
        <f t="shared" si="16"/>
        <v>0</v>
      </c>
      <c r="R49" s="41">
        <f t="shared" si="16"/>
        <v>0</v>
      </c>
      <c r="S49" s="44">
        <f t="shared" si="16"/>
        <v>0</v>
      </c>
      <c r="T49" s="17">
        <f t="shared" si="16"/>
        <v>0</v>
      </c>
      <c r="U49" s="17">
        <f t="shared" si="16"/>
        <v>0</v>
      </c>
      <c r="V49" s="63">
        <f t="shared" si="16"/>
        <v>0</v>
      </c>
    </row>
    <row r="50" spans="1:22">
      <c r="A50" s="567"/>
      <c r="B50" s="563"/>
      <c r="C50" s="23">
        <v>2018</v>
      </c>
      <c r="D50" s="217">
        <f t="shared" si="14"/>
        <v>0</v>
      </c>
      <c r="E50" s="3">
        <f t="shared" si="14"/>
        <v>0</v>
      </c>
      <c r="F50" s="40">
        <f t="shared" si="14"/>
        <v>0</v>
      </c>
      <c r="G50" s="40">
        <f>G26+G47</f>
        <v>0</v>
      </c>
      <c r="H50" s="223">
        <f t="shared" si="15"/>
        <v>0</v>
      </c>
      <c r="I50" s="63">
        <f t="shared" si="15"/>
        <v>0</v>
      </c>
      <c r="J50" s="17">
        <f t="shared" si="3"/>
        <v>0</v>
      </c>
      <c r="K50" s="35">
        <f t="shared" si="14"/>
        <v>0</v>
      </c>
      <c r="L50" s="40">
        <f t="shared" si="14"/>
        <v>0</v>
      </c>
      <c r="M50" s="55">
        <f t="shared" si="6"/>
        <v>0</v>
      </c>
      <c r="N50" s="17">
        <f t="shared" ref="N50:V50" si="17">N26+N47</f>
        <v>0</v>
      </c>
      <c r="O50" s="35">
        <f t="shared" si="17"/>
        <v>0</v>
      </c>
      <c r="P50" s="40">
        <f t="shared" si="17"/>
        <v>0</v>
      </c>
      <c r="Q50" s="40">
        <f t="shared" si="17"/>
        <v>0</v>
      </c>
      <c r="R50" s="40">
        <f t="shared" si="17"/>
        <v>0</v>
      </c>
      <c r="S50" s="45">
        <f t="shared" si="17"/>
        <v>0</v>
      </c>
      <c r="T50" s="17">
        <f t="shared" si="17"/>
        <v>0</v>
      </c>
      <c r="U50" s="17">
        <f t="shared" si="17"/>
        <v>0</v>
      </c>
      <c r="V50" s="63">
        <f t="shared" si="17"/>
        <v>0</v>
      </c>
    </row>
    <row r="51" spans="1:22" ht="13.5" thickBot="1">
      <c r="A51" s="568"/>
      <c r="B51" s="564"/>
      <c r="C51" s="24">
        <v>2019</v>
      </c>
      <c r="D51" s="227">
        <f t="shared" si="14"/>
        <v>122</v>
      </c>
      <c r="E51" s="25">
        <f t="shared" si="14"/>
        <v>1392</v>
      </c>
      <c r="F51" s="42">
        <f t="shared" si="14"/>
        <v>1</v>
      </c>
      <c r="G51" s="42">
        <f>G27+G48</f>
        <v>0</v>
      </c>
      <c r="H51" s="229">
        <f t="shared" si="15"/>
        <v>5</v>
      </c>
      <c r="I51" s="226">
        <f t="shared" si="15"/>
        <v>1397</v>
      </c>
      <c r="J51" s="51">
        <f t="shared" si="3"/>
        <v>1519</v>
      </c>
      <c r="K51" s="39">
        <f t="shared" si="14"/>
        <v>1388</v>
      </c>
      <c r="L51" s="42">
        <f t="shared" si="14"/>
        <v>1311</v>
      </c>
      <c r="M51" s="57">
        <f t="shared" si="6"/>
        <v>0.9445244956772334</v>
      </c>
      <c r="N51" s="51">
        <f t="shared" ref="N51:V51" si="18">N27+N48</f>
        <v>1139</v>
      </c>
      <c r="O51" s="39">
        <f t="shared" si="18"/>
        <v>249</v>
      </c>
      <c r="P51" s="42">
        <f t="shared" si="18"/>
        <v>51</v>
      </c>
      <c r="Q51" s="42">
        <f t="shared" si="18"/>
        <v>19</v>
      </c>
      <c r="R51" s="42">
        <f t="shared" si="18"/>
        <v>2</v>
      </c>
      <c r="S51" s="46">
        <f t="shared" si="18"/>
        <v>177</v>
      </c>
      <c r="T51" s="51">
        <f t="shared" si="18"/>
        <v>3013</v>
      </c>
      <c r="U51" s="51">
        <f t="shared" si="18"/>
        <v>131</v>
      </c>
      <c r="V51" s="64">
        <f t="shared" si="18"/>
        <v>131</v>
      </c>
    </row>
    <row r="52" spans="1:22">
      <c r="A52" s="548" t="s">
        <v>33</v>
      </c>
      <c r="B52" s="560" t="s">
        <v>47</v>
      </c>
      <c r="C52" s="22">
        <v>2017</v>
      </c>
      <c r="D52" s="250"/>
      <c r="E52" s="249"/>
      <c r="F52" s="249"/>
      <c r="G52" s="249"/>
      <c r="H52" s="249"/>
      <c r="I52" s="251"/>
      <c r="J52" s="20"/>
      <c r="K52" s="27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</row>
    <row r="53" spans="1:22">
      <c r="A53" s="549"/>
      <c r="B53" s="563"/>
      <c r="C53" s="23">
        <v>2018</v>
      </c>
      <c r="D53" s="271"/>
      <c r="E53" s="249"/>
      <c r="F53" s="249"/>
      <c r="G53" s="249"/>
      <c r="H53" s="249"/>
      <c r="I53" s="272"/>
      <c r="J53" s="14"/>
      <c r="K53" s="27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</row>
    <row r="54" spans="1:22" ht="13.5" thickBot="1">
      <c r="A54" s="550"/>
      <c r="B54" s="564"/>
      <c r="C54" s="24">
        <v>2019</v>
      </c>
      <c r="D54" s="271"/>
      <c r="E54" s="249"/>
      <c r="F54" s="249"/>
      <c r="G54" s="249"/>
      <c r="H54" s="249"/>
      <c r="I54" s="272"/>
      <c r="J54" s="19">
        <v>3</v>
      </c>
      <c r="K54" s="270"/>
      <c r="L54" s="240"/>
      <c r="M54" s="240"/>
      <c r="N54" s="240"/>
      <c r="O54" s="240"/>
      <c r="P54" s="240"/>
      <c r="Q54" s="240"/>
      <c r="R54" s="572" t="s">
        <v>60</v>
      </c>
      <c r="S54" s="572"/>
      <c r="T54" s="572"/>
      <c r="U54" s="572"/>
      <c r="V54" s="572"/>
    </row>
    <row r="55" spans="1:22">
      <c r="A55" s="566" t="s">
        <v>66</v>
      </c>
      <c r="B55" s="560" t="s">
        <v>27</v>
      </c>
      <c r="C55" s="22">
        <v>2017</v>
      </c>
      <c r="D55" s="250"/>
      <c r="E55" s="252"/>
      <c r="F55" s="252"/>
      <c r="G55" s="252"/>
      <c r="H55" s="252"/>
      <c r="I55" s="251"/>
      <c r="J55" s="273">
        <f>IF(J52&lt;&gt;0,J49/M1/J52,0)</f>
        <v>0</v>
      </c>
      <c r="K55" s="273">
        <f>IF(J52&lt;&gt;0,K49/M1/J52,0)</f>
        <v>0</v>
      </c>
      <c r="L55" s="240"/>
      <c r="M55" s="240"/>
      <c r="N55" s="240"/>
      <c r="O55" s="249"/>
      <c r="P55" s="249"/>
      <c r="Q55" s="96" t="s">
        <v>554</v>
      </c>
      <c r="R55" s="96"/>
      <c r="S55" s="240"/>
      <c r="T55" s="240"/>
      <c r="U55" s="240"/>
      <c r="V55" s="240"/>
    </row>
    <row r="56" spans="1:22">
      <c r="A56" s="567"/>
      <c r="B56" s="563"/>
      <c r="C56" s="23">
        <v>2018</v>
      </c>
      <c r="D56" s="271"/>
      <c r="E56" s="249"/>
      <c r="F56" s="249"/>
      <c r="G56" s="249"/>
      <c r="H56" s="249"/>
      <c r="I56" s="272"/>
      <c r="J56" s="274">
        <f>IF(J53&lt;&gt;0,J50/M1/J53,0)</f>
        <v>0</v>
      </c>
      <c r="K56" s="274">
        <f>IF(J53&lt;&gt;0,K50/M1/J53,0)</f>
        <v>0</v>
      </c>
      <c r="L56" s="240"/>
      <c r="M56" s="240"/>
      <c r="N56" s="240"/>
      <c r="O56" s="249"/>
      <c r="P56" s="249"/>
      <c r="Q56" s="239" t="s">
        <v>688</v>
      </c>
      <c r="R56" s="249"/>
      <c r="S56" s="240"/>
      <c r="T56" s="240"/>
      <c r="U56" s="240"/>
      <c r="V56" s="240"/>
    </row>
    <row r="57" spans="1:22" ht="13.5" thickBot="1">
      <c r="A57" s="568"/>
      <c r="B57" s="564"/>
      <c r="C57" s="24">
        <v>2019</v>
      </c>
      <c r="D57" s="271"/>
      <c r="E57" s="249"/>
      <c r="F57" s="249"/>
      <c r="G57" s="249"/>
      <c r="H57" s="249"/>
      <c r="I57" s="272"/>
      <c r="J57" s="275">
        <f>IF(J54&lt;&gt;0,J51/M1/J54,0)</f>
        <v>42.194444444444443</v>
      </c>
      <c r="K57" s="275">
        <f>IF(J54&lt;&gt;0,K51/M1/J54,0)</f>
        <v>38.555555555555557</v>
      </c>
      <c r="L57" s="240"/>
      <c r="M57" s="240"/>
      <c r="N57" s="240"/>
      <c r="O57" s="249"/>
      <c r="P57" s="249"/>
      <c r="Q57" s="249"/>
      <c r="R57" s="249"/>
      <c r="S57" s="240"/>
      <c r="T57" s="240"/>
      <c r="U57" s="240"/>
      <c r="V57" s="240"/>
    </row>
    <row r="58" spans="1:22">
      <c r="A58" s="548" t="s">
        <v>34</v>
      </c>
      <c r="B58" s="560" t="s">
        <v>42</v>
      </c>
      <c r="C58" s="22">
        <v>2017</v>
      </c>
      <c r="D58" s="250"/>
      <c r="E58" s="252"/>
      <c r="F58" s="252"/>
      <c r="G58" s="252"/>
      <c r="H58" s="252"/>
      <c r="I58" s="251"/>
      <c r="J58" s="20"/>
      <c r="K58" s="270"/>
      <c r="L58" s="240"/>
      <c r="M58" s="240"/>
      <c r="N58" s="240"/>
      <c r="O58" s="249"/>
      <c r="P58" s="249"/>
      <c r="Q58" s="249"/>
      <c r="R58" s="249"/>
      <c r="S58" s="240"/>
      <c r="T58" s="240"/>
      <c r="U58" s="240"/>
      <c r="V58" s="240"/>
    </row>
    <row r="59" spans="1:22">
      <c r="A59" s="549"/>
      <c r="B59" s="563"/>
      <c r="C59" s="23">
        <v>2018</v>
      </c>
      <c r="D59" s="271"/>
      <c r="E59" s="249"/>
      <c r="F59" s="249"/>
      <c r="G59" s="249"/>
      <c r="H59" s="249"/>
      <c r="I59" s="272"/>
      <c r="J59" s="14"/>
      <c r="K59" s="270"/>
      <c r="L59" s="240"/>
      <c r="M59" s="240"/>
      <c r="N59" s="240"/>
      <c r="O59" s="249"/>
      <c r="P59" s="249"/>
      <c r="Q59" s="249"/>
      <c r="R59" s="249"/>
      <c r="S59" s="240"/>
      <c r="T59" s="240"/>
      <c r="U59" s="240"/>
      <c r="V59" s="240"/>
    </row>
    <row r="60" spans="1:22" ht="13.5" thickBot="1">
      <c r="A60" s="550"/>
      <c r="B60" s="564"/>
      <c r="C60" s="24">
        <v>2019</v>
      </c>
      <c r="D60" s="271"/>
      <c r="E60" s="249"/>
      <c r="F60" s="249"/>
      <c r="G60" s="249"/>
      <c r="H60" s="249"/>
      <c r="I60" s="272"/>
      <c r="J60" s="19"/>
      <c r="K60" s="270"/>
      <c r="L60" s="240"/>
      <c r="M60" s="240"/>
      <c r="N60" s="240"/>
      <c r="O60" s="249"/>
      <c r="P60" s="249"/>
      <c r="Q60" s="249"/>
      <c r="R60" s="249"/>
      <c r="S60" s="240"/>
      <c r="T60" s="240"/>
      <c r="U60" s="240"/>
      <c r="V60" s="240"/>
    </row>
    <row r="61" spans="1:22">
      <c r="A61" s="548" t="s">
        <v>35</v>
      </c>
      <c r="B61" s="560" t="s">
        <v>43</v>
      </c>
      <c r="C61" s="22">
        <v>2017</v>
      </c>
      <c r="D61" s="250"/>
      <c r="E61" s="252"/>
      <c r="F61" s="252"/>
      <c r="G61" s="252"/>
      <c r="H61" s="252"/>
      <c r="I61" s="251"/>
      <c r="J61" s="273">
        <f>IF(J58&lt;&gt;0,J25/M1/J58,0)</f>
        <v>0</v>
      </c>
      <c r="K61" s="273">
        <f>IF(J58&lt;&gt;0,K25/M1/J58,0)</f>
        <v>0</v>
      </c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</row>
    <row r="62" spans="1:22">
      <c r="A62" s="549"/>
      <c r="B62" s="563"/>
      <c r="C62" s="23">
        <v>2018</v>
      </c>
      <c r="D62" s="271"/>
      <c r="E62" s="249"/>
      <c r="F62" s="249"/>
      <c r="G62" s="249"/>
      <c r="H62" s="249"/>
      <c r="I62" s="272"/>
      <c r="J62" s="274">
        <f>IF(J59&lt;&gt;0,J26/M1/J59,0)</f>
        <v>0</v>
      </c>
      <c r="K62" s="274">
        <f>IF(J59&lt;&gt;0,K26/M1/J59,0)</f>
        <v>0</v>
      </c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</row>
    <row r="63" spans="1:22" ht="13.5" thickBot="1">
      <c r="A63" s="550"/>
      <c r="B63" s="564"/>
      <c r="C63" s="24">
        <v>2019</v>
      </c>
      <c r="D63" s="276"/>
      <c r="E63" s="241"/>
      <c r="F63" s="241"/>
      <c r="G63" s="241"/>
      <c r="H63" s="241"/>
      <c r="I63" s="277"/>
      <c r="J63" s="275">
        <f>IF(J60&lt;&gt;0,J27/M1/J60,0)</f>
        <v>0</v>
      </c>
      <c r="K63" s="275">
        <f>IF(J60&lt;&gt;0,K27/M1/J60,0)</f>
        <v>0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</row>
    <row r="64" spans="1:22">
      <c r="A64" s="548" t="s">
        <v>37</v>
      </c>
      <c r="B64" s="560" t="s">
        <v>62</v>
      </c>
      <c r="C64" s="22">
        <v>2017</v>
      </c>
      <c r="D64" s="250"/>
      <c r="E64" s="252"/>
      <c r="F64" s="252"/>
      <c r="G64" s="252"/>
      <c r="H64" s="252"/>
      <c r="I64" s="251"/>
      <c r="J64" s="20"/>
      <c r="K64" s="278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</row>
    <row r="65" spans="1:22">
      <c r="A65" s="549"/>
      <c r="B65" s="563"/>
      <c r="C65" s="23">
        <v>2018</v>
      </c>
      <c r="D65" s="271"/>
      <c r="E65" s="249"/>
      <c r="F65" s="249"/>
      <c r="G65" s="249"/>
      <c r="H65" s="249"/>
      <c r="I65" s="272"/>
      <c r="J65" s="14"/>
      <c r="K65" s="278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</row>
    <row r="66" spans="1:22" ht="13.5" thickBot="1">
      <c r="A66" s="550"/>
      <c r="B66" s="564"/>
      <c r="C66" s="24">
        <v>2019</v>
      </c>
      <c r="D66" s="276"/>
      <c r="E66" s="241"/>
      <c r="F66" s="241"/>
      <c r="G66" s="241"/>
      <c r="H66" s="241"/>
      <c r="I66" s="277"/>
      <c r="J66" s="19"/>
      <c r="K66" s="278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</row>
    <row r="67" spans="1:22">
      <c r="A67" s="548" t="s">
        <v>36</v>
      </c>
      <c r="B67" s="560" t="s">
        <v>63</v>
      </c>
      <c r="C67" s="22">
        <v>2017</v>
      </c>
      <c r="D67" s="250"/>
      <c r="E67" s="252"/>
      <c r="F67" s="252"/>
      <c r="G67" s="252"/>
      <c r="H67" s="252"/>
      <c r="I67" s="251"/>
      <c r="J67" s="273">
        <f>IF(J64&lt;&gt;0,J46/M1/J64,0)</f>
        <v>0</v>
      </c>
      <c r="K67" s="273">
        <f>IF(J64&lt;&gt;0,K46/M1/J64,0)</f>
        <v>0</v>
      </c>
      <c r="L67" s="240"/>
      <c r="M67" s="240"/>
      <c r="N67" s="240"/>
      <c r="O67" s="240"/>
      <c r="P67" s="240"/>
      <c r="Q67" s="240"/>
    </row>
    <row r="68" spans="1:22">
      <c r="A68" s="549"/>
      <c r="B68" s="563"/>
      <c r="C68" s="23">
        <v>2018</v>
      </c>
      <c r="D68" s="271"/>
      <c r="E68" s="249"/>
      <c r="F68" s="249"/>
      <c r="G68" s="249"/>
      <c r="H68" s="249"/>
      <c r="I68" s="272"/>
      <c r="J68" s="274">
        <f>IF(J65&lt;&gt;0,J47/M1/J65,0)</f>
        <v>0</v>
      </c>
      <c r="K68" s="274">
        <f>IF(J65&lt;&gt;0,K47/M1/J65,0)</f>
        <v>0</v>
      </c>
      <c r="L68" s="240"/>
      <c r="M68" s="240"/>
      <c r="N68" s="240"/>
      <c r="O68" s="240"/>
      <c r="P68" s="240"/>
      <c r="Q68" s="240"/>
    </row>
    <row r="69" spans="1:22" ht="13.5" thickBot="1">
      <c r="A69" s="550"/>
      <c r="B69" s="564"/>
      <c r="C69" s="24">
        <v>2019</v>
      </c>
      <c r="D69" s="276"/>
      <c r="E69" s="241"/>
      <c r="F69" s="241"/>
      <c r="G69" s="241"/>
      <c r="H69" s="241"/>
      <c r="I69" s="277"/>
      <c r="J69" s="275">
        <f>IF(J66&lt;&gt;0,J48/M1/J66,0)</f>
        <v>0</v>
      </c>
      <c r="K69" s="275">
        <f>IF(J66&lt;&gt;0,K48/M1/J66,0)</f>
        <v>0</v>
      </c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</row>
    <row r="70" spans="1:22">
      <c r="A70" s="560" t="s">
        <v>78</v>
      </c>
      <c r="B70" s="560" t="s">
        <v>77</v>
      </c>
      <c r="C70" s="22">
        <v>2017</v>
      </c>
      <c r="D70" s="250"/>
      <c r="E70" s="252"/>
      <c r="F70" s="279"/>
      <c r="G70" s="279"/>
      <c r="H70" s="279"/>
      <c r="I70" s="280"/>
      <c r="J70" s="20"/>
      <c r="K70" s="278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</row>
    <row r="71" spans="1:22">
      <c r="A71" s="563"/>
      <c r="B71" s="563"/>
      <c r="C71" s="23">
        <v>2018</v>
      </c>
      <c r="D71" s="271"/>
      <c r="E71" s="249"/>
      <c r="F71" s="281"/>
      <c r="G71" s="281"/>
      <c r="H71" s="281"/>
      <c r="I71" s="282"/>
      <c r="J71" s="14"/>
      <c r="K71" s="278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</row>
    <row r="72" spans="1:22" ht="13.5" thickBot="1">
      <c r="A72" s="564"/>
      <c r="B72" s="564"/>
      <c r="C72" s="24">
        <v>2019</v>
      </c>
      <c r="D72" s="276"/>
      <c r="E72" s="241"/>
      <c r="F72" s="283"/>
      <c r="G72" s="283"/>
      <c r="H72" s="283"/>
      <c r="I72" s="284"/>
      <c r="J72" s="19">
        <v>36</v>
      </c>
      <c r="K72" s="278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</row>
    <row r="73" spans="1:22">
      <c r="A73" s="569" t="s">
        <v>76</v>
      </c>
      <c r="B73" s="560" t="s">
        <v>65</v>
      </c>
      <c r="C73" s="22">
        <v>2017</v>
      </c>
      <c r="D73" s="250"/>
      <c r="E73" s="252"/>
      <c r="F73" s="279"/>
      <c r="G73" s="279"/>
      <c r="H73" s="279"/>
      <c r="I73" s="280"/>
      <c r="J73" s="285">
        <f>IF(J70&lt;&gt;0,J49/J70,0)</f>
        <v>0</v>
      </c>
      <c r="K73" s="286">
        <f>IF(J70&lt;&gt;0,K49/J70,0)</f>
        <v>0</v>
      </c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</row>
    <row r="74" spans="1:22">
      <c r="A74" s="570"/>
      <c r="B74" s="563"/>
      <c r="C74" s="23">
        <v>2018</v>
      </c>
      <c r="D74" s="271"/>
      <c r="E74" s="249"/>
      <c r="F74" s="281"/>
      <c r="G74" s="281"/>
      <c r="H74" s="281"/>
      <c r="I74" s="282"/>
      <c r="J74" s="287">
        <f>IF(J71&lt;&gt;0,J50/J71,0)</f>
        <v>0</v>
      </c>
      <c r="K74" s="288">
        <f>IF(J71&lt;&gt;0,K50/J71,0)</f>
        <v>0</v>
      </c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</row>
    <row r="75" spans="1:22" ht="13.5" thickBot="1">
      <c r="A75" s="571"/>
      <c r="B75" s="564"/>
      <c r="C75" s="24">
        <v>2019</v>
      </c>
      <c r="D75" s="276"/>
      <c r="E75" s="241"/>
      <c r="F75" s="283"/>
      <c r="G75" s="283"/>
      <c r="H75" s="283"/>
      <c r="I75" s="284"/>
      <c r="J75" s="289">
        <f>IF(J72&lt;&gt;0,J51/J72,0)</f>
        <v>42.194444444444443</v>
      </c>
      <c r="K75" s="290">
        <f>IF(J72&lt;&gt;0,K51/J72,0)</f>
        <v>38.555555555555557</v>
      </c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</row>
    <row r="76" spans="1:22" s="6" customFormat="1" ht="33.75" customHeight="1"/>
    <row r="77" spans="1:22" s="6" customFormat="1">
      <c r="A77" s="7" t="s">
        <v>730</v>
      </c>
      <c r="C77" s="299"/>
    </row>
    <row r="78" spans="1:22" s="6" customFormat="1">
      <c r="A78" s="7" t="s">
        <v>709</v>
      </c>
      <c r="C78" s="299"/>
      <c r="H78" s="7" t="s">
        <v>705</v>
      </c>
      <c r="M78" s="7" t="s">
        <v>28</v>
      </c>
    </row>
    <row r="79" spans="1:22" s="6" customFormat="1">
      <c r="A79" s="7" t="s">
        <v>728</v>
      </c>
      <c r="C79" s="7"/>
      <c r="H79" s="6" t="s">
        <v>706</v>
      </c>
      <c r="M79" s="6" t="s">
        <v>707</v>
      </c>
    </row>
    <row r="80" spans="1:22" s="6" customFormat="1">
      <c r="P80" s="6" t="s">
        <v>29</v>
      </c>
    </row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26" spans="3:14"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</row>
    <row r="137" spans="11:14">
      <c r="K137" s="292"/>
      <c r="L137" s="292"/>
      <c r="M137" s="292"/>
      <c r="N137" s="292"/>
    </row>
    <row r="138" spans="11:14">
      <c r="K138" s="292"/>
      <c r="L138" s="292"/>
      <c r="M138" s="292"/>
      <c r="N138" s="292"/>
    </row>
    <row r="139" spans="11:14">
      <c r="K139" s="292"/>
      <c r="L139" s="292"/>
      <c r="M139" s="292"/>
      <c r="N139" s="292"/>
    </row>
    <row r="140" spans="11:14">
      <c r="K140" s="292"/>
      <c r="L140" s="292"/>
      <c r="M140" s="292"/>
      <c r="N140" s="292"/>
    </row>
  </sheetData>
  <sheetProtection password="D259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" right="0" top="0.78740157480314965" bottom="0.19685039370078741" header="0" footer="0"/>
  <pageSetup paperSize="9" scale="69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2_ГД'!$S$48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U93"/>
  <sheetViews>
    <sheetView zoomScale="85" zoomScaleNormal="85" workbookViewId="0">
      <selection activeCell="M71" sqref="M71"/>
    </sheetView>
  </sheetViews>
  <sheetFormatPr defaultRowHeight="12.75"/>
  <cols>
    <col min="1" max="1" width="50.42578125" style="83" customWidth="1"/>
    <col min="2" max="2" width="7.28515625" style="83" customWidth="1"/>
    <col min="3" max="5" width="7.140625" style="83" customWidth="1"/>
    <col min="6" max="6" width="9" style="83" customWidth="1"/>
    <col min="7" max="7" width="7.5703125" style="83" customWidth="1"/>
    <col min="8" max="8" width="8.140625" style="83" customWidth="1"/>
    <col min="9" max="9" width="7.7109375" style="83" customWidth="1"/>
    <col min="10" max="10" width="8" style="83" customWidth="1"/>
    <col min="11" max="17" width="7.7109375" style="83" customWidth="1"/>
    <col min="18" max="18" width="10.140625" style="83" customWidth="1"/>
    <col min="19" max="16384" width="9.140625" style="83"/>
  </cols>
  <sheetData>
    <row r="1" spans="1:21" s="70" customFormat="1" ht="15.75">
      <c r="A1" s="625" t="s">
        <v>411</v>
      </c>
      <c r="B1" s="625"/>
      <c r="C1" s="625"/>
      <c r="D1" s="625"/>
      <c r="E1" s="625"/>
      <c r="F1" s="625"/>
      <c r="G1" s="625"/>
      <c r="H1" s="316"/>
      <c r="I1" s="316"/>
      <c r="J1" s="316"/>
      <c r="K1" s="68" t="s">
        <v>699</v>
      </c>
      <c r="L1" s="233" t="s">
        <v>45</v>
      </c>
      <c r="M1" s="69">
        <v>12</v>
      </c>
      <c r="N1" s="624" t="s">
        <v>700</v>
      </c>
      <c r="O1" s="624"/>
      <c r="P1" s="624"/>
      <c r="Q1" s="624"/>
      <c r="R1" s="624"/>
      <c r="S1" s="603" t="s">
        <v>256</v>
      </c>
      <c r="T1" s="603"/>
      <c r="U1" s="603"/>
    </row>
    <row r="2" spans="1:21" s="70" customFormat="1" ht="13.5" thickBot="1">
      <c r="C2" s="71"/>
      <c r="D2" s="71"/>
      <c r="E2" s="71"/>
      <c r="F2" s="71"/>
      <c r="G2" s="71"/>
    </row>
    <row r="3" spans="1:21" ht="12.75" customHeight="1">
      <c r="A3" s="628" t="s">
        <v>79</v>
      </c>
      <c r="B3" s="630" t="s">
        <v>80</v>
      </c>
      <c r="C3" s="633" t="s">
        <v>81</v>
      </c>
      <c r="D3" s="636" t="s">
        <v>82</v>
      </c>
      <c r="E3" s="637"/>
      <c r="F3" s="638"/>
      <c r="G3" s="618" t="s">
        <v>260</v>
      </c>
      <c r="H3" s="642" t="s">
        <v>347</v>
      </c>
      <c r="I3" s="639" t="s">
        <v>348</v>
      </c>
      <c r="J3" s="644" t="s">
        <v>343</v>
      </c>
      <c r="K3" s="645"/>
      <c r="L3" s="645"/>
      <c r="M3" s="645"/>
      <c r="N3" s="645"/>
      <c r="O3" s="645"/>
      <c r="P3" s="645"/>
      <c r="Q3" s="646"/>
      <c r="R3" s="621" t="s">
        <v>83</v>
      </c>
      <c r="S3" s="611" t="s">
        <v>84</v>
      </c>
    </row>
    <row r="4" spans="1:21" ht="12.75" customHeight="1">
      <c r="A4" s="629"/>
      <c r="B4" s="631"/>
      <c r="C4" s="634"/>
      <c r="D4" s="607" t="s">
        <v>85</v>
      </c>
      <c r="E4" s="607" t="s">
        <v>86</v>
      </c>
      <c r="F4" s="608" t="s">
        <v>346</v>
      </c>
      <c r="G4" s="619"/>
      <c r="H4" s="643"/>
      <c r="I4" s="640"/>
      <c r="J4" s="626" t="s">
        <v>87</v>
      </c>
      <c r="K4" s="607" t="s">
        <v>88</v>
      </c>
      <c r="L4" s="607" t="s">
        <v>89</v>
      </c>
      <c r="M4" s="607" t="s">
        <v>90</v>
      </c>
      <c r="N4" s="614" t="s">
        <v>91</v>
      </c>
      <c r="O4" s="614"/>
      <c r="P4" s="607" t="s">
        <v>92</v>
      </c>
      <c r="Q4" s="615" t="s">
        <v>690</v>
      </c>
      <c r="R4" s="622"/>
      <c r="S4" s="612"/>
    </row>
    <row r="5" spans="1:21">
      <c r="A5" s="629"/>
      <c r="B5" s="631"/>
      <c r="C5" s="634"/>
      <c r="D5" s="607"/>
      <c r="E5" s="607"/>
      <c r="F5" s="619"/>
      <c r="G5" s="619"/>
      <c r="H5" s="643"/>
      <c r="I5" s="640"/>
      <c r="J5" s="626"/>
      <c r="K5" s="607"/>
      <c r="L5" s="607"/>
      <c r="M5" s="607"/>
      <c r="N5" s="607" t="s">
        <v>93</v>
      </c>
      <c r="O5" s="607" t="s">
        <v>94</v>
      </c>
      <c r="P5" s="607"/>
      <c r="Q5" s="616"/>
      <c r="R5" s="622"/>
      <c r="S5" s="612"/>
    </row>
    <row r="6" spans="1:21">
      <c r="A6" s="629"/>
      <c r="B6" s="631"/>
      <c r="C6" s="634"/>
      <c r="D6" s="607"/>
      <c r="E6" s="607"/>
      <c r="F6" s="619"/>
      <c r="G6" s="619"/>
      <c r="H6" s="643"/>
      <c r="I6" s="640"/>
      <c r="J6" s="626"/>
      <c r="K6" s="607"/>
      <c r="L6" s="607"/>
      <c r="M6" s="607"/>
      <c r="N6" s="607"/>
      <c r="O6" s="607"/>
      <c r="P6" s="607"/>
      <c r="Q6" s="616"/>
      <c r="R6" s="622"/>
      <c r="S6" s="612"/>
    </row>
    <row r="7" spans="1:21" ht="12.75" customHeight="1">
      <c r="A7" s="629"/>
      <c r="B7" s="631"/>
      <c r="C7" s="634"/>
      <c r="D7" s="607"/>
      <c r="E7" s="607"/>
      <c r="F7" s="619"/>
      <c r="G7" s="619"/>
      <c r="H7" s="643"/>
      <c r="I7" s="640"/>
      <c r="J7" s="626"/>
      <c r="K7" s="607"/>
      <c r="L7" s="607"/>
      <c r="M7" s="607"/>
      <c r="N7" s="607"/>
      <c r="O7" s="607"/>
      <c r="P7" s="607"/>
      <c r="Q7" s="616"/>
      <c r="R7" s="622"/>
      <c r="S7" s="612"/>
    </row>
    <row r="8" spans="1:21">
      <c r="A8" s="629"/>
      <c r="B8" s="631"/>
      <c r="C8" s="634"/>
      <c r="D8" s="607"/>
      <c r="E8" s="607"/>
      <c r="F8" s="619"/>
      <c r="G8" s="619"/>
      <c r="H8" s="643"/>
      <c r="I8" s="640"/>
      <c r="J8" s="626"/>
      <c r="K8" s="607"/>
      <c r="L8" s="607"/>
      <c r="M8" s="607"/>
      <c r="N8" s="607"/>
      <c r="O8" s="607"/>
      <c r="P8" s="607"/>
      <c r="Q8" s="616"/>
      <c r="R8" s="622"/>
      <c r="S8" s="612"/>
    </row>
    <row r="9" spans="1:21">
      <c r="A9" s="629"/>
      <c r="B9" s="631"/>
      <c r="C9" s="634"/>
      <c r="D9" s="607"/>
      <c r="E9" s="607"/>
      <c r="F9" s="619"/>
      <c r="G9" s="619"/>
      <c r="H9" s="643"/>
      <c r="I9" s="640"/>
      <c r="J9" s="626"/>
      <c r="K9" s="607"/>
      <c r="L9" s="607"/>
      <c r="M9" s="607"/>
      <c r="N9" s="607"/>
      <c r="O9" s="607"/>
      <c r="P9" s="607"/>
      <c r="Q9" s="616"/>
      <c r="R9" s="622"/>
      <c r="S9" s="612"/>
    </row>
    <row r="10" spans="1:21" ht="52.5" customHeight="1" thickBot="1">
      <c r="A10" s="629"/>
      <c r="B10" s="632"/>
      <c r="C10" s="635"/>
      <c r="D10" s="608"/>
      <c r="E10" s="608"/>
      <c r="F10" s="619"/>
      <c r="G10" s="619"/>
      <c r="H10" s="643"/>
      <c r="I10" s="641"/>
      <c r="J10" s="627"/>
      <c r="K10" s="608"/>
      <c r="L10" s="608"/>
      <c r="M10" s="608"/>
      <c r="N10" s="608"/>
      <c r="O10" s="608"/>
      <c r="P10" s="608"/>
      <c r="Q10" s="617"/>
      <c r="R10" s="623"/>
      <c r="S10" s="613"/>
    </row>
    <row r="11" spans="1:21" ht="13.5" thickBot="1">
      <c r="A11" s="443" t="s">
        <v>49</v>
      </c>
      <c r="B11" s="444" t="s">
        <v>50</v>
      </c>
      <c r="C11" s="443">
        <v>1</v>
      </c>
      <c r="D11" s="445">
        <v>2</v>
      </c>
      <c r="E11" s="445">
        <v>3</v>
      </c>
      <c r="F11" s="445">
        <v>4</v>
      </c>
      <c r="G11" s="445">
        <v>5</v>
      </c>
      <c r="H11" s="445">
        <v>6</v>
      </c>
      <c r="I11" s="444">
        <v>7</v>
      </c>
      <c r="J11" s="443">
        <v>8</v>
      </c>
      <c r="K11" s="445">
        <v>9</v>
      </c>
      <c r="L11" s="445">
        <v>10</v>
      </c>
      <c r="M11" s="445">
        <v>11</v>
      </c>
      <c r="N11" s="445">
        <v>12</v>
      </c>
      <c r="O11" s="445">
        <v>13</v>
      </c>
      <c r="P11" s="445">
        <v>14</v>
      </c>
      <c r="Q11" s="446">
        <v>15</v>
      </c>
      <c r="R11" s="466">
        <v>16</v>
      </c>
      <c r="S11" s="447">
        <v>17</v>
      </c>
    </row>
    <row r="12" spans="1:21" ht="28.5">
      <c r="A12" s="461" t="s">
        <v>555</v>
      </c>
      <c r="B12" s="439" t="s">
        <v>556</v>
      </c>
      <c r="C12" s="502">
        <v>21</v>
      </c>
      <c r="D12" s="503">
        <v>133</v>
      </c>
      <c r="E12" s="503">
        <v>3</v>
      </c>
      <c r="F12" s="503">
        <v>0</v>
      </c>
      <c r="G12" s="503">
        <v>0</v>
      </c>
      <c r="H12" s="452">
        <f>G12+F12+E12+D12</f>
        <v>136</v>
      </c>
      <c r="I12" s="467">
        <f>SUM(C12+H12)</f>
        <v>157</v>
      </c>
      <c r="J12" s="476">
        <f>SUM(K12,L12,M12,N12,O12)</f>
        <v>140</v>
      </c>
      <c r="K12" s="503">
        <v>102</v>
      </c>
      <c r="L12" s="503">
        <v>5</v>
      </c>
      <c r="M12" s="503">
        <v>8</v>
      </c>
      <c r="N12" s="503">
        <v>5</v>
      </c>
      <c r="O12" s="503">
        <v>20</v>
      </c>
      <c r="P12" s="503">
        <v>135</v>
      </c>
      <c r="Q12" s="508">
        <v>4</v>
      </c>
      <c r="R12" s="470">
        <f>I12-J12</f>
        <v>17</v>
      </c>
      <c r="S12" s="511">
        <v>9</v>
      </c>
    </row>
    <row r="13" spans="1:21">
      <c r="A13" s="459" t="s">
        <v>677</v>
      </c>
      <c r="B13" s="440" t="s">
        <v>557</v>
      </c>
      <c r="C13" s="504">
        <v>5</v>
      </c>
      <c r="D13" s="505">
        <v>16</v>
      </c>
      <c r="E13" s="505">
        <v>2</v>
      </c>
      <c r="F13" s="505">
        <v>0</v>
      </c>
      <c r="G13" s="505">
        <v>0</v>
      </c>
      <c r="H13" s="453">
        <f t="shared" ref="H13:H36" si="0">G13+F13+E13+D13</f>
        <v>18</v>
      </c>
      <c r="I13" s="468">
        <f t="shared" ref="I13:I36" si="1">SUM(C13+H13)</f>
        <v>23</v>
      </c>
      <c r="J13" s="474">
        <f t="shared" ref="J13:J36" si="2">SUM(K13,L13,M13,N13,O13)</f>
        <v>16</v>
      </c>
      <c r="K13" s="505">
        <v>11</v>
      </c>
      <c r="L13" s="505">
        <v>1</v>
      </c>
      <c r="M13" s="505">
        <v>1</v>
      </c>
      <c r="N13" s="505">
        <v>0</v>
      </c>
      <c r="O13" s="505">
        <v>3</v>
      </c>
      <c r="P13" s="505">
        <v>15</v>
      </c>
      <c r="Q13" s="509">
        <v>1</v>
      </c>
      <c r="R13" s="471">
        <f t="shared" ref="R13:R36" si="3">I13-J13</f>
        <v>7</v>
      </c>
      <c r="S13" s="512">
        <v>1</v>
      </c>
    </row>
    <row r="14" spans="1:21">
      <c r="A14" s="457" t="s">
        <v>558</v>
      </c>
      <c r="B14" s="440" t="s">
        <v>559</v>
      </c>
      <c r="C14" s="504">
        <v>0</v>
      </c>
      <c r="D14" s="505">
        <v>36</v>
      </c>
      <c r="E14" s="505">
        <v>0</v>
      </c>
      <c r="F14" s="505">
        <v>0</v>
      </c>
      <c r="G14" s="505">
        <v>0</v>
      </c>
      <c r="H14" s="453">
        <f t="shared" si="0"/>
        <v>36</v>
      </c>
      <c r="I14" s="468">
        <f t="shared" si="1"/>
        <v>36</v>
      </c>
      <c r="J14" s="474">
        <f t="shared" si="2"/>
        <v>36</v>
      </c>
      <c r="K14" s="505">
        <v>35</v>
      </c>
      <c r="L14" s="505">
        <v>0</v>
      </c>
      <c r="M14" s="505">
        <v>0</v>
      </c>
      <c r="N14" s="505">
        <v>0</v>
      </c>
      <c r="O14" s="505">
        <v>1</v>
      </c>
      <c r="P14" s="505">
        <v>36</v>
      </c>
      <c r="Q14" s="509">
        <v>0</v>
      </c>
      <c r="R14" s="471">
        <f t="shared" si="3"/>
        <v>0</v>
      </c>
      <c r="S14" s="512">
        <v>0</v>
      </c>
    </row>
    <row r="15" spans="1:21">
      <c r="A15" s="457" t="s">
        <v>560</v>
      </c>
      <c r="B15" s="440" t="s">
        <v>561</v>
      </c>
      <c r="C15" s="504">
        <v>1</v>
      </c>
      <c r="D15" s="505">
        <v>13</v>
      </c>
      <c r="E15" s="505">
        <v>0</v>
      </c>
      <c r="F15" s="505">
        <v>0</v>
      </c>
      <c r="G15" s="505">
        <v>0</v>
      </c>
      <c r="H15" s="453">
        <f t="shared" ref="H15:H17" si="4">G15+F15+E15+D15</f>
        <v>13</v>
      </c>
      <c r="I15" s="468">
        <f t="shared" ref="I15:I17" si="5">SUM(C15+H15)</f>
        <v>14</v>
      </c>
      <c r="J15" s="474">
        <f t="shared" ref="J15:J17" si="6">SUM(K15,L15,M15,N15,O15)</f>
        <v>11</v>
      </c>
      <c r="K15" s="505">
        <v>5</v>
      </c>
      <c r="L15" s="505">
        <v>1</v>
      </c>
      <c r="M15" s="505">
        <v>1</v>
      </c>
      <c r="N15" s="505">
        <v>3</v>
      </c>
      <c r="O15" s="505">
        <v>1</v>
      </c>
      <c r="P15" s="505">
        <v>11</v>
      </c>
      <c r="Q15" s="509">
        <v>0</v>
      </c>
      <c r="R15" s="471">
        <f t="shared" ref="R15:R17" si="7">I15-J15</f>
        <v>3</v>
      </c>
      <c r="S15" s="512">
        <v>1</v>
      </c>
    </row>
    <row r="16" spans="1:21" ht="25.5">
      <c r="A16" s="457" t="s">
        <v>613</v>
      </c>
      <c r="B16" s="458" t="s">
        <v>678</v>
      </c>
      <c r="C16" s="504">
        <v>0</v>
      </c>
      <c r="D16" s="505">
        <v>0</v>
      </c>
      <c r="E16" s="505">
        <v>0</v>
      </c>
      <c r="F16" s="505">
        <v>0</v>
      </c>
      <c r="G16" s="505">
        <v>0</v>
      </c>
      <c r="H16" s="453">
        <f t="shared" si="4"/>
        <v>0</v>
      </c>
      <c r="I16" s="468">
        <f t="shared" si="5"/>
        <v>0</v>
      </c>
      <c r="J16" s="474">
        <f t="shared" si="6"/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505">
        <v>0</v>
      </c>
      <c r="Q16" s="509">
        <v>0</v>
      </c>
      <c r="R16" s="471">
        <f t="shared" si="7"/>
        <v>0</v>
      </c>
      <c r="S16" s="512">
        <v>0</v>
      </c>
    </row>
    <row r="17" spans="1:19" ht="25.5">
      <c r="A17" s="457" t="s">
        <v>562</v>
      </c>
      <c r="B17" s="440" t="s">
        <v>563</v>
      </c>
      <c r="C17" s="504">
        <v>0</v>
      </c>
      <c r="D17" s="505">
        <v>11</v>
      </c>
      <c r="E17" s="505">
        <v>0</v>
      </c>
      <c r="F17" s="505">
        <v>0</v>
      </c>
      <c r="G17" s="505">
        <v>0</v>
      </c>
      <c r="H17" s="453">
        <f t="shared" si="4"/>
        <v>11</v>
      </c>
      <c r="I17" s="468">
        <f t="shared" si="5"/>
        <v>11</v>
      </c>
      <c r="J17" s="474">
        <f t="shared" si="6"/>
        <v>9</v>
      </c>
      <c r="K17" s="505">
        <v>2</v>
      </c>
      <c r="L17" s="505">
        <v>1</v>
      </c>
      <c r="M17" s="505">
        <v>0</v>
      </c>
      <c r="N17" s="505">
        <v>0</v>
      </c>
      <c r="O17" s="505">
        <v>6</v>
      </c>
      <c r="P17" s="505">
        <v>9</v>
      </c>
      <c r="Q17" s="509">
        <v>0</v>
      </c>
      <c r="R17" s="471">
        <f t="shared" si="7"/>
        <v>2</v>
      </c>
      <c r="S17" s="512">
        <v>1</v>
      </c>
    </row>
    <row r="18" spans="1:19" ht="14.25">
      <c r="A18" s="462" t="s">
        <v>95</v>
      </c>
      <c r="B18" s="441" t="s">
        <v>564</v>
      </c>
      <c r="C18" s="504">
        <v>9</v>
      </c>
      <c r="D18" s="505">
        <v>22</v>
      </c>
      <c r="E18" s="505">
        <v>4</v>
      </c>
      <c r="F18" s="505">
        <v>0</v>
      </c>
      <c r="G18" s="505">
        <v>2</v>
      </c>
      <c r="H18" s="453">
        <f t="shared" si="0"/>
        <v>28</v>
      </c>
      <c r="I18" s="468">
        <f t="shared" si="1"/>
        <v>37</v>
      </c>
      <c r="J18" s="474">
        <f t="shared" si="2"/>
        <v>27</v>
      </c>
      <c r="K18" s="505">
        <v>11</v>
      </c>
      <c r="L18" s="505">
        <v>1</v>
      </c>
      <c r="M18" s="505">
        <v>5</v>
      </c>
      <c r="N18" s="505">
        <v>0</v>
      </c>
      <c r="O18" s="505">
        <v>10</v>
      </c>
      <c r="P18" s="505">
        <v>18</v>
      </c>
      <c r="Q18" s="509">
        <v>4</v>
      </c>
      <c r="R18" s="471">
        <f t="shared" si="3"/>
        <v>10</v>
      </c>
      <c r="S18" s="512">
        <v>9</v>
      </c>
    </row>
    <row r="19" spans="1:19">
      <c r="A19" s="460" t="s">
        <v>609</v>
      </c>
      <c r="B19" s="440" t="s">
        <v>565</v>
      </c>
      <c r="C19" s="504">
        <v>1</v>
      </c>
      <c r="D19" s="505">
        <v>1</v>
      </c>
      <c r="E19" s="505">
        <v>0</v>
      </c>
      <c r="F19" s="505">
        <v>0</v>
      </c>
      <c r="G19" s="505">
        <v>0</v>
      </c>
      <c r="H19" s="453">
        <f t="shared" si="0"/>
        <v>1</v>
      </c>
      <c r="I19" s="468">
        <f t="shared" si="1"/>
        <v>2</v>
      </c>
      <c r="J19" s="474">
        <f t="shared" si="2"/>
        <v>0</v>
      </c>
      <c r="K19" s="505">
        <v>0</v>
      </c>
      <c r="L19" s="505">
        <v>0</v>
      </c>
      <c r="M19" s="505">
        <v>0</v>
      </c>
      <c r="N19" s="505">
        <v>0</v>
      </c>
      <c r="O19" s="505">
        <v>0</v>
      </c>
      <c r="P19" s="505">
        <v>0</v>
      </c>
      <c r="Q19" s="509">
        <v>0</v>
      </c>
      <c r="R19" s="471">
        <f t="shared" si="3"/>
        <v>2</v>
      </c>
      <c r="S19" s="512">
        <v>0</v>
      </c>
    </row>
    <row r="20" spans="1:19">
      <c r="A20" s="457" t="s">
        <v>566</v>
      </c>
      <c r="B20" s="440" t="s">
        <v>567</v>
      </c>
      <c r="C20" s="504">
        <v>0</v>
      </c>
      <c r="D20" s="505">
        <v>1</v>
      </c>
      <c r="E20" s="505">
        <v>0</v>
      </c>
      <c r="F20" s="505">
        <v>0</v>
      </c>
      <c r="G20" s="505">
        <v>0</v>
      </c>
      <c r="H20" s="453">
        <f t="shared" si="0"/>
        <v>1</v>
      </c>
      <c r="I20" s="468">
        <f t="shared" si="1"/>
        <v>1</v>
      </c>
      <c r="J20" s="474">
        <f t="shared" si="2"/>
        <v>1</v>
      </c>
      <c r="K20" s="505">
        <v>1</v>
      </c>
      <c r="L20" s="505">
        <v>0</v>
      </c>
      <c r="M20" s="505">
        <v>0</v>
      </c>
      <c r="N20" s="505">
        <v>0</v>
      </c>
      <c r="O20" s="505">
        <v>0</v>
      </c>
      <c r="P20" s="505">
        <v>0</v>
      </c>
      <c r="Q20" s="509">
        <v>1</v>
      </c>
      <c r="R20" s="471">
        <f t="shared" si="3"/>
        <v>0</v>
      </c>
      <c r="S20" s="512">
        <v>0</v>
      </c>
    </row>
    <row r="21" spans="1:19">
      <c r="A21" s="457" t="s">
        <v>568</v>
      </c>
      <c r="B21" s="440" t="s">
        <v>569</v>
      </c>
      <c r="C21" s="504">
        <v>1</v>
      </c>
      <c r="D21" s="505">
        <v>2</v>
      </c>
      <c r="E21" s="505">
        <v>0</v>
      </c>
      <c r="F21" s="505">
        <v>0</v>
      </c>
      <c r="G21" s="505">
        <v>0</v>
      </c>
      <c r="H21" s="453">
        <f t="shared" si="0"/>
        <v>2</v>
      </c>
      <c r="I21" s="468">
        <f t="shared" si="1"/>
        <v>3</v>
      </c>
      <c r="J21" s="474">
        <f t="shared" si="2"/>
        <v>3</v>
      </c>
      <c r="K21" s="505">
        <v>0</v>
      </c>
      <c r="L21" s="505">
        <v>0</v>
      </c>
      <c r="M21" s="505">
        <v>1</v>
      </c>
      <c r="N21" s="505">
        <v>0</v>
      </c>
      <c r="O21" s="505">
        <v>2</v>
      </c>
      <c r="P21" s="505">
        <v>2</v>
      </c>
      <c r="Q21" s="509">
        <v>1</v>
      </c>
      <c r="R21" s="471">
        <f t="shared" si="3"/>
        <v>0</v>
      </c>
      <c r="S21" s="512">
        <v>1</v>
      </c>
    </row>
    <row r="22" spans="1:19" ht="25.5">
      <c r="A22" s="457" t="s">
        <v>614</v>
      </c>
      <c r="B22" s="458" t="s">
        <v>679</v>
      </c>
      <c r="C22" s="504">
        <v>0</v>
      </c>
      <c r="D22" s="505">
        <v>0</v>
      </c>
      <c r="E22" s="505">
        <v>0</v>
      </c>
      <c r="F22" s="505">
        <v>0</v>
      </c>
      <c r="G22" s="505">
        <v>0</v>
      </c>
      <c r="H22" s="453">
        <f t="shared" ref="H22" si="8">G22+F22+E22+D22</f>
        <v>0</v>
      </c>
      <c r="I22" s="468">
        <f t="shared" ref="I22" si="9">SUM(C22+H22)</f>
        <v>0</v>
      </c>
      <c r="J22" s="474">
        <f t="shared" ref="J22" si="10">SUM(K22,L22,M22,N22,O22)</f>
        <v>0</v>
      </c>
      <c r="K22" s="505">
        <v>0</v>
      </c>
      <c r="L22" s="505">
        <v>0</v>
      </c>
      <c r="M22" s="505">
        <v>0</v>
      </c>
      <c r="N22" s="505">
        <v>0</v>
      </c>
      <c r="O22" s="505">
        <v>0</v>
      </c>
      <c r="P22" s="505">
        <v>0</v>
      </c>
      <c r="Q22" s="509">
        <v>0</v>
      </c>
      <c r="R22" s="471">
        <f t="shared" ref="R22" si="11">I22-J22</f>
        <v>0</v>
      </c>
      <c r="S22" s="512">
        <v>0</v>
      </c>
    </row>
    <row r="23" spans="1:19">
      <c r="A23" s="457" t="s">
        <v>570</v>
      </c>
      <c r="B23" s="440" t="s">
        <v>571</v>
      </c>
      <c r="C23" s="504">
        <v>0</v>
      </c>
      <c r="D23" s="505">
        <v>0</v>
      </c>
      <c r="E23" s="505">
        <v>1</v>
      </c>
      <c r="F23" s="505">
        <v>0</v>
      </c>
      <c r="G23" s="505">
        <v>1</v>
      </c>
      <c r="H23" s="453">
        <f t="shared" si="0"/>
        <v>2</v>
      </c>
      <c r="I23" s="468">
        <f t="shared" si="1"/>
        <v>2</v>
      </c>
      <c r="J23" s="474">
        <f t="shared" si="2"/>
        <v>2</v>
      </c>
      <c r="K23" s="505">
        <v>0</v>
      </c>
      <c r="L23" s="505">
        <v>0</v>
      </c>
      <c r="M23" s="505">
        <v>0</v>
      </c>
      <c r="N23" s="505">
        <v>0</v>
      </c>
      <c r="O23" s="505">
        <v>2</v>
      </c>
      <c r="P23" s="505">
        <v>2</v>
      </c>
      <c r="Q23" s="509">
        <v>0</v>
      </c>
      <c r="R23" s="471">
        <f t="shared" si="3"/>
        <v>0</v>
      </c>
      <c r="S23" s="512">
        <v>0</v>
      </c>
    </row>
    <row r="24" spans="1:19">
      <c r="A24" s="457" t="s">
        <v>572</v>
      </c>
      <c r="B24" s="440" t="s">
        <v>573</v>
      </c>
      <c r="C24" s="504">
        <v>0</v>
      </c>
      <c r="D24" s="505">
        <v>0</v>
      </c>
      <c r="E24" s="505">
        <v>0</v>
      </c>
      <c r="F24" s="505">
        <v>0</v>
      </c>
      <c r="G24" s="505">
        <v>0</v>
      </c>
      <c r="H24" s="453">
        <f t="shared" si="0"/>
        <v>0</v>
      </c>
      <c r="I24" s="468">
        <f t="shared" si="1"/>
        <v>0</v>
      </c>
      <c r="J24" s="474">
        <f t="shared" si="2"/>
        <v>0</v>
      </c>
      <c r="K24" s="505">
        <v>0</v>
      </c>
      <c r="L24" s="505">
        <v>0</v>
      </c>
      <c r="M24" s="505">
        <v>0</v>
      </c>
      <c r="N24" s="505">
        <v>0</v>
      </c>
      <c r="O24" s="505">
        <v>0</v>
      </c>
      <c r="P24" s="505">
        <v>0</v>
      </c>
      <c r="Q24" s="509">
        <v>0</v>
      </c>
      <c r="R24" s="471">
        <f t="shared" si="3"/>
        <v>0</v>
      </c>
      <c r="S24" s="512">
        <v>0</v>
      </c>
    </row>
    <row r="25" spans="1:19">
      <c r="A25" s="457" t="s">
        <v>574</v>
      </c>
      <c r="B25" s="440" t="s">
        <v>575</v>
      </c>
      <c r="C25" s="504">
        <v>1</v>
      </c>
      <c r="D25" s="505">
        <v>5</v>
      </c>
      <c r="E25" s="505">
        <v>2</v>
      </c>
      <c r="F25" s="505">
        <v>0</v>
      </c>
      <c r="G25" s="505">
        <v>0</v>
      </c>
      <c r="H25" s="453">
        <f t="shared" si="0"/>
        <v>7</v>
      </c>
      <c r="I25" s="468">
        <f t="shared" si="1"/>
        <v>8</v>
      </c>
      <c r="J25" s="474">
        <f t="shared" si="2"/>
        <v>4</v>
      </c>
      <c r="K25" s="505">
        <v>2</v>
      </c>
      <c r="L25" s="505">
        <v>0</v>
      </c>
      <c r="M25" s="505">
        <v>1</v>
      </c>
      <c r="N25" s="505">
        <v>0</v>
      </c>
      <c r="O25" s="505">
        <v>1</v>
      </c>
      <c r="P25" s="505">
        <v>3</v>
      </c>
      <c r="Q25" s="509">
        <v>0</v>
      </c>
      <c r="R25" s="471">
        <f t="shared" si="3"/>
        <v>4</v>
      </c>
      <c r="S25" s="512">
        <v>0</v>
      </c>
    </row>
    <row r="26" spans="1:19" ht="14.25">
      <c r="A26" s="462" t="s">
        <v>97</v>
      </c>
      <c r="B26" s="441" t="s">
        <v>576</v>
      </c>
      <c r="C26" s="504">
        <v>5</v>
      </c>
      <c r="D26" s="505">
        <v>3</v>
      </c>
      <c r="E26" s="505">
        <v>0</v>
      </c>
      <c r="F26" s="505">
        <v>0</v>
      </c>
      <c r="G26" s="505">
        <v>0</v>
      </c>
      <c r="H26" s="453">
        <f t="shared" si="0"/>
        <v>3</v>
      </c>
      <c r="I26" s="468">
        <f t="shared" si="1"/>
        <v>8</v>
      </c>
      <c r="J26" s="474">
        <f t="shared" si="2"/>
        <v>5</v>
      </c>
      <c r="K26" s="505">
        <v>3</v>
      </c>
      <c r="L26" s="505">
        <v>0</v>
      </c>
      <c r="M26" s="505">
        <v>1</v>
      </c>
      <c r="N26" s="505">
        <v>0</v>
      </c>
      <c r="O26" s="505">
        <v>1</v>
      </c>
      <c r="P26" s="505">
        <v>2</v>
      </c>
      <c r="Q26" s="509">
        <v>2</v>
      </c>
      <c r="R26" s="471">
        <f t="shared" si="3"/>
        <v>3</v>
      </c>
      <c r="S26" s="512">
        <v>2</v>
      </c>
    </row>
    <row r="27" spans="1:19" ht="14.25">
      <c r="A27" s="462" t="s">
        <v>577</v>
      </c>
      <c r="B27" s="441" t="s">
        <v>578</v>
      </c>
      <c r="C27" s="504">
        <v>10</v>
      </c>
      <c r="D27" s="505">
        <v>8</v>
      </c>
      <c r="E27" s="505">
        <v>0</v>
      </c>
      <c r="F27" s="505">
        <v>0</v>
      </c>
      <c r="G27" s="505">
        <v>0</v>
      </c>
      <c r="H27" s="453">
        <f t="shared" si="0"/>
        <v>8</v>
      </c>
      <c r="I27" s="468">
        <f t="shared" si="1"/>
        <v>18</v>
      </c>
      <c r="J27" s="474">
        <f t="shared" si="2"/>
        <v>10</v>
      </c>
      <c r="K27" s="505">
        <v>2</v>
      </c>
      <c r="L27" s="505">
        <v>0</v>
      </c>
      <c r="M27" s="505">
        <v>0</v>
      </c>
      <c r="N27" s="505">
        <v>4</v>
      </c>
      <c r="O27" s="505">
        <v>4</v>
      </c>
      <c r="P27" s="505">
        <v>3</v>
      </c>
      <c r="Q27" s="509">
        <v>2</v>
      </c>
      <c r="R27" s="471">
        <f t="shared" si="3"/>
        <v>8</v>
      </c>
      <c r="S27" s="512">
        <v>0</v>
      </c>
    </row>
    <row r="28" spans="1:19">
      <c r="A28" s="459" t="s">
        <v>689</v>
      </c>
      <c r="B28" s="440" t="s">
        <v>579</v>
      </c>
      <c r="C28" s="504">
        <v>10</v>
      </c>
      <c r="D28" s="505">
        <v>8</v>
      </c>
      <c r="E28" s="505">
        <v>0</v>
      </c>
      <c r="F28" s="505">
        <v>0</v>
      </c>
      <c r="G28" s="505">
        <v>0</v>
      </c>
      <c r="H28" s="453">
        <f t="shared" si="0"/>
        <v>8</v>
      </c>
      <c r="I28" s="468">
        <f t="shared" si="1"/>
        <v>18</v>
      </c>
      <c r="J28" s="474">
        <f t="shared" si="2"/>
        <v>10</v>
      </c>
      <c r="K28" s="505">
        <v>2</v>
      </c>
      <c r="L28" s="505">
        <v>0</v>
      </c>
      <c r="M28" s="505">
        <v>0</v>
      </c>
      <c r="N28" s="505">
        <v>4</v>
      </c>
      <c r="O28" s="505">
        <v>4</v>
      </c>
      <c r="P28" s="505">
        <v>3</v>
      </c>
      <c r="Q28" s="509">
        <v>2</v>
      </c>
      <c r="R28" s="471">
        <f t="shared" si="3"/>
        <v>8</v>
      </c>
      <c r="S28" s="512">
        <v>0</v>
      </c>
    </row>
    <row r="29" spans="1:19" ht="14.25">
      <c r="A29" s="462" t="s">
        <v>580</v>
      </c>
      <c r="B29" s="441" t="s">
        <v>581</v>
      </c>
      <c r="C29" s="504">
        <v>23</v>
      </c>
      <c r="D29" s="505">
        <v>48</v>
      </c>
      <c r="E29" s="505">
        <v>2</v>
      </c>
      <c r="F29" s="505">
        <v>0</v>
      </c>
      <c r="G29" s="505">
        <v>0</v>
      </c>
      <c r="H29" s="453">
        <f t="shared" si="0"/>
        <v>50</v>
      </c>
      <c r="I29" s="468">
        <f t="shared" si="1"/>
        <v>73</v>
      </c>
      <c r="J29" s="474">
        <f t="shared" si="2"/>
        <v>51</v>
      </c>
      <c r="K29" s="505">
        <v>28</v>
      </c>
      <c r="L29" s="505">
        <v>7</v>
      </c>
      <c r="M29" s="505">
        <v>10</v>
      </c>
      <c r="N29" s="505">
        <v>0</v>
      </c>
      <c r="O29" s="505">
        <v>6</v>
      </c>
      <c r="P29" s="505">
        <v>39</v>
      </c>
      <c r="Q29" s="509">
        <v>11</v>
      </c>
      <c r="R29" s="471">
        <f t="shared" si="3"/>
        <v>22</v>
      </c>
      <c r="S29" s="512">
        <v>12</v>
      </c>
    </row>
    <row r="30" spans="1:19" ht="14.25">
      <c r="A30" s="462" t="s">
        <v>100</v>
      </c>
      <c r="B30" s="441" t="s">
        <v>582</v>
      </c>
      <c r="C30" s="504">
        <v>1</v>
      </c>
      <c r="D30" s="505">
        <v>114</v>
      </c>
      <c r="E30" s="505">
        <v>0</v>
      </c>
      <c r="F30" s="505">
        <v>0</v>
      </c>
      <c r="G30" s="505">
        <v>0</v>
      </c>
      <c r="H30" s="453">
        <f t="shared" si="0"/>
        <v>114</v>
      </c>
      <c r="I30" s="468">
        <f t="shared" si="1"/>
        <v>115</v>
      </c>
      <c r="J30" s="474">
        <f t="shared" si="2"/>
        <v>85</v>
      </c>
      <c r="K30" s="505">
        <v>8</v>
      </c>
      <c r="L30" s="505">
        <v>20</v>
      </c>
      <c r="M30" s="505">
        <v>0</v>
      </c>
      <c r="N30" s="505">
        <v>0</v>
      </c>
      <c r="O30" s="505">
        <v>57</v>
      </c>
      <c r="P30" s="505">
        <v>72</v>
      </c>
      <c r="Q30" s="509">
        <v>12</v>
      </c>
      <c r="R30" s="471">
        <f t="shared" si="3"/>
        <v>30</v>
      </c>
      <c r="S30" s="512">
        <v>24</v>
      </c>
    </row>
    <row r="31" spans="1:19">
      <c r="A31" s="459" t="s">
        <v>620</v>
      </c>
      <c r="B31" s="440" t="s">
        <v>583</v>
      </c>
      <c r="C31" s="504">
        <v>0</v>
      </c>
      <c r="D31" s="505">
        <v>0</v>
      </c>
      <c r="E31" s="505">
        <v>0</v>
      </c>
      <c r="F31" s="505">
        <v>0</v>
      </c>
      <c r="G31" s="505">
        <v>0</v>
      </c>
      <c r="H31" s="453">
        <f t="shared" si="0"/>
        <v>0</v>
      </c>
      <c r="I31" s="468">
        <f t="shared" si="1"/>
        <v>0</v>
      </c>
      <c r="J31" s="474">
        <f t="shared" si="2"/>
        <v>0</v>
      </c>
      <c r="K31" s="505">
        <v>0</v>
      </c>
      <c r="L31" s="505">
        <v>0</v>
      </c>
      <c r="M31" s="505">
        <v>0</v>
      </c>
      <c r="N31" s="505">
        <v>0</v>
      </c>
      <c r="O31" s="505">
        <v>0</v>
      </c>
      <c r="P31" s="505">
        <v>0</v>
      </c>
      <c r="Q31" s="509">
        <v>0</v>
      </c>
      <c r="R31" s="471">
        <f t="shared" si="3"/>
        <v>0</v>
      </c>
      <c r="S31" s="512">
        <v>0</v>
      </c>
    </row>
    <row r="32" spans="1:19" ht="25.5">
      <c r="A32" s="457" t="s">
        <v>584</v>
      </c>
      <c r="B32" s="440" t="s">
        <v>585</v>
      </c>
      <c r="C32" s="504">
        <v>0</v>
      </c>
      <c r="D32" s="505">
        <v>0</v>
      </c>
      <c r="E32" s="505">
        <v>0</v>
      </c>
      <c r="F32" s="505">
        <v>0</v>
      </c>
      <c r="G32" s="505">
        <v>0</v>
      </c>
      <c r="H32" s="453">
        <f t="shared" si="0"/>
        <v>0</v>
      </c>
      <c r="I32" s="468">
        <f t="shared" si="1"/>
        <v>0</v>
      </c>
      <c r="J32" s="474">
        <f t="shared" si="2"/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v>0</v>
      </c>
      <c r="P32" s="505">
        <v>0</v>
      </c>
      <c r="Q32" s="509">
        <v>0</v>
      </c>
      <c r="R32" s="471">
        <f t="shared" si="3"/>
        <v>0</v>
      </c>
      <c r="S32" s="512">
        <v>0</v>
      </c>
    </row>
    <row r="33" spans="1:19" ht="39" customHeight="1">
      <c r="A33" s="457" t="s">
        <v>586</v>
      </c>
      <c r="B33" s="440" t="s">
        <v>587</v>
      </c>
      <c r="C33" s="504">
        <v>0</v>
      </c>
      <c r="D33" s="505">
        <v>4</v>
      </c>
      <c r="E33" s="505">
        <v>0</v>
      </c>
      <c r="F33" s="505">
        <v>0</v>
      </c>
      <c r="G33" s="505">
        <v>0</v>
      </c>
      <c r="H33" s="453">
        <f t="shared" si="0"/>
        <v>4</v>
      </c>
      <c r="I33" s="468">
        <f t="shared" si="1"/>
        <v>4</v>
      </c>
      <c r="J33" s="474">
        <f t="shared" si="2"/>
        <v>4</v>
      </c>
      <c r="K33" s="505">
        <v>2</v>
      </c>
      <c r="L33" s="505">
        <v>2</v>
      </c>
      <c r="M33" s="505">
        <v>0</v>
      </c>
      <c r="N33" s="505">
        <v>0</v>
      </c>
      <c r="O33" s="505">
        <v>0</v>
      </c>
      <c r="P33" s="505">
        <v>4</v>
      </c>
      <c r="Q33" s="509">
        <v>0</v>
      </c>
      <c r="R33" s="471">
        <f t="shared" si="3"/>
        <v>0</v>
      </c>
      <c r="S33" s="512">
        <v>5</v>
      </c>
    </row>
    <row r="34" spans="1:19" ht="14.25">
      <c r="A34" s="462" t="s">
        <v>588</v>
      </c>
      <c r="B34" s="441" t="s">
        <v>589</v>
      </c>
      <c r="C34" s="504">
        <v>0</v>
      </c>
      <c r="D34" s="505">
        <v>0</v>
      </c>
      <c r="E34" s="505">
        <v>0</v>
      </c>
      <c r="F34" s="505">
        <v>0</v>
      </c>
      <c r="G34" s="505">
        <v>0</v>
      </c>
      <c r="H34" s="453">
        <f t="shared" si="0"/>
        <v>0</v>
      </c>
      <c r="I34" s="468">
        <f t="shared" si="1"/>
        <v>0</v>
      </c>
      <c r="J34" s="474">
        <f t="shared" si="2"/>
        <v>0</v>
      </c>
      <c r="K34" s="505">
        <v>0</v>
      </c>
      <c r="L34" s="505">
        <v>0</v>
      </c>
      <c r="M34" s="505">
        <v>0</v>
      </c>
      <c r="N34" s="505">
        <v>0</v>
      </c>
      <c r="O34" s="505">
        <v>0</v>
      </c>
      <c r="P34" s="505">
        <v>0</v>
      </c>
      <c r="Q34" s="509">
        <v>0</v>
      </c>
      <c r="R34" s="471">
        <f t="shared" si="3"/>
        <v>0</v>
      </c>
      <c r="S34" s="512">
        <v>0</v>
      </c>
    </row>
    <row r="35" spans="1:19" ht="14.25">
      <c r="A35" s="462" t="s">
        <v>590</v>
      </c>
      <c r="B35" s="441" t="s">
        <v>591</v>
      </c>
      <c r="C35" s="504">
        <v>0</v>
      </c>
      <c r="D35" s="505">
        <v>4</v>
      </c>
      <c r="E35" s="505">
        <v>0</v>
      </c>
      <c r="F35" s="505">
        <v>0</v>
      </c>
      <c r="G35" s="505">
        <v>0</v>
      </c>
      <c r="H35" s="453">
        <f t="shared" si="0"/>
        <v>4</v>
      </c>
      <c r="I35" s="468">
        <f t="shared" si="1"/>
        <v>4</v>
      </c>
      <c r="J35" s="474">
        <f t="shared" si="2"/>
        <v>4</v>
      </c>
      <c r="K35" s="505">
        <v>2</v>
      </c>
      <c r="L35" s="505">
        <v>2</v>
      </c>
      <c r="M35" s="505">
        <v>0</v>
      </c>
      <c r="N35" s="505">
        <v>0</v>
      </c>
      <c r="O35" s="505">
        <v>0</v>
      </c>
      <c r="P35" s="505">
        <v>4</v>
      </c>
      <c r="Q35" s="509">
        <v>0</v>
      </c>
      <c r="R35" s="471">
        <f t="shared" si="3"/>
        <v>0</v>
      </c>
      <c r="S35" s="512">
        <v>0</v>
      </c>
    </row>
    <row r="36" spans="1:19" ht="14.25">
      <c r="A36" s="462" t="s">
        <v>592</v>
      </c>
      <c r="B36" s="441" t="s">
        <v>593</v>
      </c>
      <c r="C36" s="504">
        <v>1</v>
      </c>
      <c r="D36" s="505">
        <v>99</v>
      </c>
      <c r="E36" s="505">
        <v>2</v>
      </c>
      <c r="F36" s="505">
        <v>0</v>
      </c>
      <c r="G36" s="505">
        <v>0</v>
      </c>
      <c r="H36" s="453">
        <f t="shared" si="0"/>
        <v>101</v>
      </c>
      <c r="I36" s="468">
        <f t="shared" si="1"/>
        <v>102</v>
      </c>
      <c r="J36" s="474">
        <f t="shared" si="2"/>
        <v>100</v>
      </c>
      <c r="K36" s="505">
        <v>84</v>
      </c>
      <c r="L36" s="505">
        <v>4</v>
      </c>
      <c r="M36" s="505">
        <v>4</v>
      </c>
      <c r="N36" s="505">
        <v>0</v>
      </c>
      <c r="O36" s="505">
        <v>8</v>
      </c>
      <c r="P36" s="505">
        <v>96</v>
      </c>
      <c r="Q36" s="509">
        <v>2</v>
      </c>
      <c r="R36" s="471">
        <f t="shared" si="3"/>
        <v>2</v>
      </c>
      <c r="S36" s="512">
        <v>0</v>
      </c>
    </row>
    <row r="37" spans="1:19" ht="28.5">
      <c r="A37" s="462" t="s">
        <v>594</v>
      </c>
      <c r="B37" s="441" t="s">
        <v>595</v>
      </c>
      <c r="C37" s="504">
        <v>1</v>
      </c>
      <c r="D37" s="505">
        <v>439</v>
      </c>
      <c r="E37" s="505">
        <v>60</v>
      </c>
      <c r="F37" s="505">
        <v>0</v>
      </c>
      <c r="G37" s="505">
        <v>0</v>
      </c>
      <c r="H37" s="453">
        <f t="shared" ref="H37:H47" si="12">G37+F37+E37+D37</f>
        <v>499</v>
      </c>
      <c r="I37" s="468">
        <f>SUM(C37+H37)</f>
        <v>500</v>
      </c>
      <c r="J37" s="474">
        <f t="shared" ref="J37:J47" si="13">SUM(K37,L37,M37,N37,O37)</f>
        <v>500</v>
      </c>
      <c r="K37" s="505">
        <v>454</v>
      </c>
      <c r="L37" s="505">
        <v>4</v>
      </c>
      <c r="M37" s="505">
        <v>3</v>
      </c>
      <c r="N37" s="505">
        <v>0</v>
      </c>
      <c r="O37" s="505">
        <v>39</v>
      </c>
      <c r="P37" s="505">
        <v>500</v>
      </c>
      <c r="Q37" s="509">
        <v>0</v>
      </c>
      <c r="R37" s="471">
        <f t="shared" ref="R37:R47" si="14">I37-J37</f>
        <v>0</v>
      </c>
      <c r="S37" s="512">
        <v>5</v>
      </c>
    </row>
    <row r="38" spans="1:19">
      <c r="A38" s="460" t="s">
        <v>610</v>
      </c>
      <c r="B38" s="440" t="s">
        <v>596</v>
      </c>
      <c r="C38" s="504">
        <v>1</v>
      </c>
      <c r="D38" s="505">
        <v>365</v>
      </c>
      <c r="E38" s="505">
        <v>46</v>
      </c>
      <c r="F38" s="505">
        <v>0</v>
      </c>
      <c r="G38" s="505">
        <v>0</v>
      </c>
      <c r="H38" s="453">
        <f t="shared" si="12"/>
        <v>411</v>
      </c>
      <c r="I38" s="468">
        <f t="shared" ref="I38:I47" si="15">SUM(C38+H38)</f>
        <v>412</v>
      </c>
      <c r="J38" s="474">
        <f t="shared" si="13"/>
        <v>412</v>
      </c>
      <c r="K38" s="505">
        <v>375</v>
      </c>
      <c r="L38" s="505">
        <v>1</v>
      </c>
      <c r="M38" s="505">
        <v>2</v>
      </c>
      <c r="N38" s="505">
        <v>0</v>
      </c>
      <c r="O38" s="505">
        <v>34</v>
      </c>
      <c r="P38" s="505">
        <v>412</v>
      </c>
      <c r="Q38" s="509">
        <v>0</v>
      </c>
      <c r="R38" s="471">
        <f t="shared" si="14"/>
        <v>0</v>
      </c>
      <c r="S38" s="512">
        <v>0</v>
      </c>
    </row>
    <row r="39" spans="1:19">
      <c r="A39" s="457" t="s">
        <v>597</v>
      </c>
      <c r="B39" s="440" t="s">
        <v>598</v>
      </c>
      <c r="C39" s="504">
        <v>0</v>
      </c>
      <c r="D39" s="505">
        <v>74</v>
      </c>
      <c r="E39" s="505">
        <v>14</v>
      </c>
      <c r="F39" s="505">
        <v>0</v>
      </c>
      <c r="G39" s="505">
        <v>0</v>
      </c>
      <c r="H39" s="453">
        <f t="shared" si="12"/>
        <v>88</v>
      </c>
      <c r="I39" s="468">
        <f t="shared" si="15"/>
        <v>88</v>
      </c>
      <c r="J39" s="474">
        <f t="shared" si="13"/>
        <v>88</v>
      </c>
      <c r="K39" s="505">
        <v>79</v>
      </c>
      <c r="L39" s="505">
        <v>3</v>
      </c>
      <c r="M39" s="505">
        <v>1</v>
      </c>
      <c r="N39" s="505">
        <v>0</v>
      </c>
      <c r="O39" s="505">
        <v>5</v>
      </c>
      <c r="P39" s="505">
        <v>88</v>
      </c>
      <c r="Q39" s="509">
        <v>0</v>
      </c>
      <c r="R39" s="471">
        <f t="shared" si="14"/>
        <v>0</v>
      </c>
      <c r="S39" s="512">
        <v>5</v>
      </c>
    </row>
    <row r="40" spans="1:19">
      <c r="A40" s="457" t="s">
        <v>615</v>
      </c>
      <c r="B40" s="440" t="s">
        <v>616</v>
      </c>
      <c r="C40" s="504">
        <v>0</v>
      </c>
      <c r="D40" s="505">
        <v>0</v>
      </c>
      <c r="E40" s="505">
        <v>0</v>
      </c>
      <c r="F40" s="505">
        <v>0</v>
      </c>
      <c r="G40" s="505">
        <v>0</v>
      </c>
      <c r="H40" s="453">
        <f t="shared" ref="H40" si="16">G40+F40+E40+D40</f>
        <v>0</v>
      </c>
      <c r="I40" s="468">
        <f>SUM(C40+H40)</f>
        <v>0</v>
      </c>
      <c r="J40" s="474">
        <f t="shared" ref="J40" si="17">SUM(K40,L40,M40,N40,O40)</f>
        <v>0</v>
      </c>
      <c r="K40" s="505">
        <v>0</v>
      </c>
      <c r="L40" s="505">
        <v>0</v>
      </c>
      <c r="M40" s="505">
        <v>0</v>
      </c>
      <c r="N40" s="505">
        <v>0</v>
      </c>
      <c r="O40" s="505">
        <v>0</v>
      </c>
      <c r="P40" s="505">
        <v>0</v>
      </c>
      <c r="Q40" s="509">
        <v>0</v>
      </c>
      <c r="R40" s="471">
        <f t="shared" ref="R40" si="18">I40-J40</f>
        <v>0</v>
      </c>
      <c r="S40" s="512">
        <v>0</v>
      </c>
    </row>
    <row r="41" spans="1:19" ht="14.25">
      <c r="A41" s="462" t="s">
        <v>599</v>
      </c>
      <c r="B41" s="441" t="s">
        <v>600</v>
      </c>
      <c r="C41" s="504">
        <v>1</v>
      </c>
      <c r="D41" s="505">
        <v>4</v>
      </c>
      <c r="E41" s="505">
        <v>2</v>
      </c>
      <c r="F41" s="505">
        <v>0</v>
      </c>
      <c r="G41" s="505">
        <v>0</v>
      </c>
      <c r="H41" s="453">
        <f t="shared" si="12"/>
        <v>6</v>
      </c>
      <c r="I41" s="468">
        <f t="shared" si="15"/>
        <v>7</v>
      </c>
      <c r="J41" s="474">
        <f t="shared" si="13"/>
        <v>6</v>
      </c>
      <c r="K41" s="505">
        <v>5</v>
      </c>
      <c r="L41" s="505">
        <v>0</v>
      </c>
      <c r="M41" s="505">
        <v>0</v>
      </c>
      <c r="N41" s="505">
        <v>0</v>
      </c>
      <c r="O41" s="505">
        <v>1</v>
      </c>
      <c r="P41" s="505">
        <v>6</v>
      </c>
      <c r="Q41" s="509">
        <v>0</v>
      </c>
      <c r="R41" s="471">
        <f t="shared" si="14"/>
        <v>1</v>
      </c>
      <c r="S41" s="512">
        <v>0</v>
      </c>
    </row>
    <row r="42" spans="1:19">
      <c r="A42" s="460" t="s">
        <v>611</v>
      </c>
      <c r="B42" s="440" t="s">
        <v>601</v>
      </c>
      <c r="C42" s="504">
        <v>1</v>
      </c>
      <c r="D42" s="505">
        <v>2</v>
      </c>
      <c r="E42" s="505">
        <v>1</v>
      </c>
      <c r="F42" s="505">
        <v>0</v>
      </c>
      <c r="G42" s="505">
        <v>0</v>
      </c>
      <c r="H42" s="453">
        <f t="shared" si="12"/>
        <v>3</v>
      </c>
      <c r="I42" s="468">
        <f t="shared" si="15"/>
        <v>4</v>
      </c>
      <c r="J42" s="474">
        <f t="shared" si="13"/>
        <v>4</v>
      </c>
      <c r="K42" s="505">
        <v>3</v>
      </c>
      <c r="L42" s="505">
        <v>0</v>
      </c>
      <c r="M42" s="505">
        <v>0</v>
      </c>
      <c r="N42" s="505">
        <v>0</v>
      </c>
      <c r="O42" s="505">
        <v>1</v>
      </c>
      <c r="P42" s="505">
        <v>4</v>
      </c>
      <c r="Q42" s="509">
        <v>0</v>
      </c>
      <c r="R42" s="471">
        <f t="shared" si="14"/>
        <v>0</v>
      </c>
      <c r="S42" s="512">
        <v>0</v>
      </c>
    </row>
    <row r="43" spans="1:19">
      <c r="A43" s="457" t="s">
        <v>602</v>
      </c>
      <c r="B43" s="440" t="s">
        <v>603</v>
      </c>
      <c r="C43" s="504">
        <v>0</v>
      </c>
      <c r="D43" s="505">
        <v>0</v>
      </c>
      <c r="E43" s="505">
        <v>1</v>
      </c>
      <c r="F43" s="505">
        <v>0</v>
      </c>
      <c r="G43" s="505">
        <v>0</v>
      </c>
      <c r="H43" s="453">
        <f t="shared" si="12"/>
        <v>1</v>
      </c>
      <c r="I43" s="468">
        <f t="shared" si="15"/>
        <v>1</v>
      </c>
      <c r="J43" s="474">
        <f t="shared" si="13"/>
        <v>1</v>
      </c>
      <c r="K43" s="505">
        <v>1</v>
      </c>
      <c r="L43" s="505">
        <v>0</v>
      </c>
      <c r="M43" s="505">
        <v>0</v>
      </c>
      <c r="N43" s="505">
        <v>0</v>
      </c>
      <c r="O43" s="505">
        <v>0</v>
      </c>
      <c r="P43" s="505">
        <v>1</v>
      </c>
      <c r="Q43" s="509">
        <v>0</v>
      </c>
      <c r="R43" s="471">
        <f t="shared" si="14"/>
        <v>0</v>
      </c>
      <c r="S43" s="512">
        <v>0</v>
      </c>
    </row>
    <row r="44" spans="1:19">
      <c r="A44" s="457" t="s">
        <v>604</v>
      </c>
      <c r="B44" s="442" t="s">
        <v>605</v>
      </c>
      <c r="C44" s="504">
        <v>0</v>
      </c>
      <c r="D44" s="505">
        <v>0</v>
      </c>
      <c r="E44" s="505">
        <v>0</v>
      </c>
      <c r="F44" s="505">
        <v>0</v>
      </c>
      <c r="G44" s="505">
        <v>0</v>
      </c>
      <c r="H44" s="453">
        <f t="shared" si="12"/>
        <v>0</v>
      </c>
      <c r="I44" s="468">
        <f t="shared" si="15"/>
        <v>0</v>
      </c>
      <c r="J44" s="474">
        <f t="shared" si="13"/>
        <v>0</v>
      </c>
      <c r="K44" s="505">
        <v>0</v>
      </c>
      <c r="L44" s="505">
        <v>0</v>
      </c>
      <c r="M44" s="505">
        <v>0</v>
      </c>
      <c r="N44" s="505">
        <v>0</v>
      </c>
      <c r="O44" s="505">
        <v>0</v>
      </c>
      <c r="P44" s="505">
        <v>0</v>
      </c>
      <c r="Q44" s="509">
        <v>0</v>
      </c>
      <c r="R44" s="471">
        <f t="shared" si="14"/>
        <v>0</v>
      </c>
      <c r="S44" s="512">
        <v>0</v>
      </c>
    </row>
    <row r="45" spans="1:19">
      <c r="A45" s="456" t="s">
        <v>617</v>
      </c>
      <c r="B45" s="440" t="s">
        <v>606</v>
      </c>
      <c r="C45" s="504">
        <v>0</v>
      </c>
      <c r="D45" s="505">
        <v>0</v>
      </c>
      <c r="E45" s="505">
        <v>0</v>
      </c>
      <c r="F45" s="505">
        <v>0</v>
      </c>
      <c r="G45" s="505">
        <v>0</v>
      </c>
      <c r="H45" s="453">
        <f t="shared" si="12"/>
        <v>0</v>
      </c>
      <c r="I45" s="468">
        <f t="shared" si="15"/>
        <v>0</v>
      </c>
      <c r="J45" s="474">
        <f>SUM(K45,L45,M45,N45,O45)</f>
        <v>0</v>
      </c>
      <c r="K45" s="505">
        <v>0</v>
      </c>
      <c r="L45" s="505">
        <v>0</v>
      </c>
      <c r="M45" s="505">
        <v>0</v>
      </c>
      <c r="N45" s="505">
        <v>0</v>
      </c>
      <c r="O45" s="505">
        <v>0</v>
      </c>
      <c r="P45" s="505">
        <v>0</v>
      </c>
      <c r="Q45" s="509">
        <v>0</v>
      </c>
      <c r="R45" s="471">
        <f t="shared" si="14"/>
        <v>0</v>
      </c>
      <c r="S45" s="512">
        <v>0</v>
      </c>
    </row>
    <row r="46" spans="1:19" ht="25.5">
      <c r="A46" s="457" t="s">
        <v>618</v>
      </c>
      <c r="B46" s="440" t="s">
        <v>619</v>
      </c>
      <c r="C46" s="504">
        <v>0</v>
      </c>
      <c r="D46" s="505">
        <v>2</v>
      </c>
      <c r="E46" s="505">
        <v>0</v>
      </c>
      <c r="F46" s="505">
        <v>0</v>
      </c>
      <c r="G46" s="505">
        <v>0</v>
      </c>
      <c r="H46" s="453">
        <f t="shared" ref="H46" si="19">G46+F46+E46+D46</f>
        <v>2</v>
      </c>
      <c r="I46" s="468">
        <f>SUM(C46+H46)</f>
        <v>2</v>
      </c>
      <c r="J46" s="474">
        <f>SUM(K46,L46,M46,N46,O46)</f>
        <v>1</v>
      </c>
      <c r="K46" s="505">
        <v>1</v>
      </c>
      <c r="L46" s="505">
        <v>0</v>
      </c>
      <c r="M46" s="505">
        <v>0</v>
      </c>
      <c r="N46" s="505">
        <v>0</v>
      </c>
      <c r="O46" s="505">
        <v>0</v>
      </c>
      <c r="P46" s="505">
        <v>1</v>
      </c>
      <c r="Q46" s="509">
        <v>0</v>
      </c>
      <c r="R46" s="471">
        <f t="shared" ref="R46" si="20">I46-J46</f>
        <v>1</v>
      </c>
      <c r="S46" s="512">
        <v>0</v>
      </c>
    </row>
    <row r="47" spans="1:19" ht="15" thickBot="1">
      <c r="A47" s="462" t="s">
        <v>607</v>
      </c>
      <c r="B47" s="441" t="s">
        <v>608</v>
      </c>
      <c r="C47" s="506">
        <v>0</v>
      </c>
      <c r="D47" s="507">
        <v>0</v>
      </c>
      <c r="E47" s="507">
        <v>0</v>
      </c>
      <c r="F47" s="507">
        <v>0</v>
      </c>
      <c r="G47" s="507">
        <v>0</v>
      </c>
      <c r="H47" s="454">
        <f t="shared" si="12"/>
        <v>0</v>
      </c>
      <c r="I47" s="469">
        <f t="shared" si="15"/>
        <v>0</v>
      </c>
      <c r="J47" s="475">
        <f t="shared" si="13"/>
        <v>0</v>
      </c>
      <c r="K47" s="507">
        <v>0</v>
      </c>
      <c r="L47" s="507">
        <v>0</v>
      </c>
      <c r="M47" s="507">
        <v>0</v>
      </c>
      <c r="N47" s="507">
        <v>0</v>
      </c>
      <c r="O47" s="507">
        <v>0</v>
      </c>
      <c r="P47" s="507">
        <v>0</v>
      </c>
      <c r="Q47" s="510">
        <v>0</v>
      </c>
      <c r="R47" s="472">
        <f t="shared" si="14"/>
        <v>0</v>
      </c>
      <c r="S47" s="513">
        <v>0</v>
      </c>
    </row>
    <row r="48" spans="1:19" ht="18" customHeight="1" thickBot="1">
      <c r="A48" s="455" t="s">
        <v>612</v>
      </c>
      <c r="B48" s="448"/>
      <c r="C48" s="449">
        <f t="shared" ref="C48:S48" si="21">C47+C41+C37+C36+C35+C34+C30+C29+C27+C26+C18+C12</f>
        <v>72</v>
      </c>
      <c r="D48" s="450">
        <f t="shared" si="21"/>
        <v>874</v>
      </c>
      <c r="E48" s="450">
        <f t="shared" si="21"/>
        <v>73</v>
      </c>
      <c r="F48" s="450">
        <f t="shared" si="21"/>
        <v>0</v>
      </c>
      <c r="G48" s="450">
        <f t="shared" si="21"/>
        <v>2</v>
      </c>
      <c r="H48" s="450">
        <f t="shared" si="21"/>
        <v>949</v>
      </c>
      <c r="I48" s="450">
        <f t="shared" si="21"/>
        <v>1021</v>
      </c>
      <c r="J48" s="473">
        <f t="shared" si="21"/>
        <v>928</v>
      </c>
      <c r="K48" s="473">
        <f t="shared" si="21"/>
        <v>699</v>
      </c>
      <c r="L48" s="473">
        <f t="shared" si="21"/>
        <v>43</v>
      </c>
      <c r="M48" s="473">
        <f t="shared" si="21"/>
        <v>31</v>
      </c>
      <c r="N48" s="473">
        <f t="shared" si="21"/>
        <v>9</v>
      </c>
      <c r="O48" s="473">
        <f t="shared" si="21"/>
        <v>146</v>
      </c>
      <c r="P48" s="473">
        <f t="shared" si="21"/>
        <v>875</v>
      </c>
      <c r="Q48" s="473">
        <f t="shared" si="21"/>
        <v>37</v>
      </c>
      <c r="R48" s="450">
        <f t="shared" si="21"/>
        <v>93</v>
      </c>
      <c r="S48" s="451">
        <f t="shared" si="21"/>
        <v>61</v>
      </c>
    </row>
    <row r="49" spans="1:19" ht="10.5" customHeight="1">
      <c r="A49" s="73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9" ht="12" customHeight="1">
      <c r="B50" s="85"/>
      <c r="C50" s="85"/>
      <c r="E50" s="291" t="s">
        <v>107</v>
      </c>
      <c r="F50" s="300"/>
      <c r="G50" s="300"/>
      <c r="H50" s="300"/>
      <c r="I50" s="300"/>
      <c r="J50" s="300"/>
      <c r="K50" s="300"/>
      <c r="L50" s="301"/>
      <c r="M50" s="301"/>
      <c r="N50" s="301"/>
      <c r="O50" s="302"/>
      <c r="P50" s="303"/>
      <c r="Q50" s="303"/>
      <c r="R50" s="239"/>
    </row>
    <row r="51" spans="1:19" ht="25.5" customHeight="1">
      <c r="A51" s="304" t="s">
        <v>108</v>
      </c>
      <c r="B51" s="463"/>
      <c r="C51" s="72" t="s">
        <v>109</v>
      </c>
      <c r="E51" s="609" t="s">
        <v>110</v>
      </c>
      <c r="F51" s="610" t="s">
        <v>111</v>
      </c>
      <c r="G51" s="610"/>
      <c r="H51" s="610"/>
      <c r="I51" s="610"/>
      <c r="J51" s="610" t="s">
        <v>112</v>
      </c>
      <c r="K51" s="610"/>
      <c r="L51" s="610"/>
      <c r="M51" s="610"/>
      <c r="N51" s="620"/>
      <c r="O51" s="620"/>
      <c r="P51" s="620"/>
      <c r="Q51" s="620"/>
      <c r="R51" s="620"/>
      <c r="S51" s="85"/>
    </row>
    <row r="52" spans="1:19">
      <c r="A52" s="77" t="s">
        <v>113</v>
      </c>
      <c r="B52" s="464"/>
      <c r="C52" s="500">
        <v>334</v>
      </c>
      <c r="E52" s="609"/>
      <c r="F52" s="305" t="s">
        <v>114</v>
      </c>
      <c r="G52" s="305" t="s">
        <v>115</v>
      </c>
      <c r="H52" s="305" t="s">
        <v>116</v>
      </c>
      <c r="I52" s="305" t="s">
        <v>117</v>
      </c>
      <c r="J52" s="305" t="s">
        <v>114</v>
      </c>
      <c r="K52" s="305" t="s">
        <v>115</v>
      </c>
      <c r="L52" s="305" t="s">
        <v>116</v>
      </c>
      <c r="M52" s="305" t="s">
        <v>117</v>
      </c>
      <c r="N52" s="306"/>
      <c r="O52" s="306"/>
      <c r="P52" s="306"/>
      <c r="Q52" s="306"/>
      <c r="R52" s="306"/>
      <c r="S52" s="85"/>
    </row>
    <row r="53" spans="1:19" ht="12.75" customHeight="1">
      <c r="A53" s="77" t="s">
        <v>118</v>
      </c>
      <c r="B53" s="464"/>
      <c r="C53" s="500">
        <v>97</v>
      </c>
      <c r="E53" s="317">
        <v>192</v>
      </c>
      <c r="F53" s="317">
        <v>0</v>
      </c>
      <c r="G53" s="318">
        <v>109</v>
      </c>
      <c r="H53" s="318">
        <v>39</v>
      </c>
      <c r="I53" s="318">
        <v>26</v>
      </c>
      <c r="J53" s="318">
        <v>5</v>
      </c>
      <c r="K53" s="318">
        <v>10</v>
      </c>
      <c r="L53" s="318">
        <v>0</v>
      </c>
      <c r="M53" s="318">
        <v>3</v>
      </c>
      <c r="N53" s="307"/>
      <c r="O53" s="307"/>
      <c r="P53" s="307"/>
      <c r="Q53" s="307"/>
      <c r="R53" s="307"/>
      <c r="S53" s="85"/>
    </row>
    <row r="54" spans="1:19">
      <c r="A54" s="77" t="s">
        <v>119</v>
      </c>
      <c r="B54" s="464"/>
      <c r="C54" s="500">
        <v>45</v>
      </c>
      <c r="E54" s="317">
        <v>0</v>
      </c>
      <c r="F54" s="499">
        <v>0</v>
      </c>
      <c r="G54" s="317">
        <v>0</v>
      </c>
      <c r="H54" s="317">
        <v>0</v>
      </c>
      <c r="I54" s="317">
        <v>0</v>
      </c>
      <c r="J54" s="317">
        <v>0</v>
      </c>
      <c r="K54" s="317">
        <v>0</v>
      </c>
      <c r="L54" s="317">
        <v>0</v>
      </c>
      <c r="M54" s="317">
        <v>0</v>
      </c>
      <c r="N54" s="281"/>
      <c r="O54" s="281"/>
      <c r="P54" s="281"/>
      <c r="Q54" s="281"/>
      <c r="R54" s="281"/>
      <c r="S54" s="85"/>
    </row>
    <row r="55" spans="1:19">
      <c r="A55" s="85"/>
      <c r="B55" s="85"/>
      <c r="C55" s="308"/>
      <c r="H55" s="309"/>
      <c r="I55" s="309"/>
      <c r="J55" s="309"/>
      <c r="N55" s="85"/>
      <c r="O55" s="606"/>
      <c r="P55" s="606"/>
      <c r="Q55" s="465"/>
      <c r="R55" s="85"/>
      <c r="S55" s="85"/>
    </row>
    <row r="56" spans="1:19">
      <c r="B56" s="85"/>
      <c r="C56" s="308"/>
      <c r="E56" s="310"/>
      <c r="F56" s="311"/>
      <c r="H56" s="84"/>
      <c r="I56" s="84"/>
      <c r="J56" s="81"/>
      <c r="K56" s="81"/>
      <c r="L56" s="81"/>
      <c r="M56" s="81"/>
      <c r="N56" s="81"/>
      <c r="O56" s="81"/>
      <c r="P56" s="308"/>
      <c r="Q56" s="308"/>
      <c r="R56" s="85"/>
      <c r="S56" s="85"/>
    </row>
    <row r="57" spans="1:19">
      <c r="A57" s="304" t="s">
        <v>120</v>
      </c>
      <c r="B57" s="463"/>
      <c r="C57" s="234" t="s">
        <v>109</v>
      </c>
      <c r="G57" s="312"/>
      <c r="H57" s="313"/>
      <c r="I57" s="313"/>
      <c r="P57" s="84"/>
      <c r="Q57" s="84"/>
    </row>
    <row r="58" spans="1:19">
      <c r="A58" s="77" t="s">
        <v>121</v>
      </c>
      <c r="B58" s="464"/>
      <c r="C58" s="501">
        <v>3</v>
      </c>
      <c r="D58" s="85"/>
      <c r="E58" s="312"/>
      <c r="F58" s="312"/>
      <c r="H58" s="308"/>
      <c r="K58" s="308"/>
      <c r="L58" s="314"/>
      <c r="M58" s="314"/>
      <c r="N58" s="308"/>
      <c r="O58" s="308"/>
      <c r="P58" s="308"/>
      <c r="Q58" s="308"/>
    </row>
    <row r="59" spans="1:19">
      <c r="A59" s="77" t="s">
        <v>122</v>
      </c>
      <c r="B59" s="464"/>
      <c r="C59" s="501">
        <v>2</v>
      </c>
      <c r="D59" s="85"/>
      <c r="H59" s="309"/>
      <c r="I59" s="309"/>
      <c r="J59" s="309"/>
      <c r="P59" s="308"/>
      <c r="Q59" s="308"/>
    </row>
    <row r="60" spans="1:19">
      <c r="A60" s="77" t="s">
        <v>124</v>
      </c>
      <c r="B60" s="464"/>
      <c r="C60" s="501">
        <v>0</v>
      </c>
      <c r="D60" s="85"/>
      <c r="E60" s="312"/>
      <c r="F60" s="312"/>
      <c r="G60" s="85"/>
      <c r="H60" s="309"/>
      <c r="I60" s="309"/>
      <c r="J60" s="572" t="s">
        <v>60</v>
      </c>
      <c r="K60" s="572"/>
      <c r="L60" s="572"/>
      <c r="M60" s="572"/>
      <c r="N60" s="572"/>
      <c r="O60" s="572"/>
      <c r="P60" s="308"/>
      <c r="Q60" s="308"/>
    </row>
    <row r="61" spans="1:19" ht="24.95" customHeight="1">
      <c r="A61" s="82" t="s">
        <v>349</v>
      </c>
      <c r="B61" s="464"/>
      <c r="C61" s="501">
        <v>0</v>
      </c>
      <c r="E61" s="312"/>
      <c r="F61" s="312"/>
      <c r="G61" s="315"/>
      <c r="H61" s="309"/>
      <c r="I61" s="309"/>
      <c r="J61" s="96" t="s">
        <v>554</v>
      </c>
      <c r="K61" s="308"/>
      <c r="L61" s="308"/>
      <c r="M61" s="308"/>
      <c r="N61" s="308"/>
      <c r="O61" s="308"/>
      <c r="P61" s="308"/>
      <c r="Q61" s="308"/>
    </row>
    <row r="62" spans="1:19">
      <c r="J62" s="239" t="s">
        <v>688</v>
      </c>
    </row>
    <row r="63" spans="1:19" s="70" customFormat="1">
      <c r="J63" s="6" t="s">
        <v>691</v>
      </c>
      <c r="K63" s="86"/>
      <c r="L63" s="86"/>
      <c r="M63" s="86"/>
      <c r="N63" s="86"/>
      <c r="O63" s="80"/>
    </row>
    <row r="64" spans="1:19" s="70" customFormat="1">
      <c r="A64" s="491" t="s">
        <v>694</v>
      </c>
      <c r="B64" s="492"/>
      <c r="C64" s="493" t="s">
        <v>109</v>
      </c>
      <c r="J64" s="6" t="s">
        <v>698</v>
      </c>
      <c r="K64" s="86"/>
      <c r="L64" s="86"/>
      <c r="M64" s="86"/>
      <c r="N64" s="86"/>
      <c r="O64" s="80"/>
    </row>
    <row r="65" spans="1:17" s="70" customFormat="1" ht="25.5">
      <c r="A65" s="478" t="s">
        <v>693</v>
      </c>
      <c r="B65" s="486"/>
      <c r="C65" s="490">
        <v>232</v>
      </c>
      <c r="J65" s="6"/>
      <c r="K65" s="86"/>
      <c r="L65" s="86"/>
      <c r="M65" s="86"/>
      <c r="N65" s="86"/>
      <c r="O65" s="80"/>
    </row>
    <row r="66" spans="1:17" s="70" customFormat="1">
      <c r="J66" s="6"/>
      <c r="K66" s="86"/>
      <c r="L66" s="86"/>
      <c r="M66" s="86"/>
      <c r="N66" s="86"/>
      <c r="O66" s="80"/>
    </row>
    <row r="67" spans="1:17" s="70" customFormat="1">
      <c r="J67" s="6"/>
      <c r="K67" s="86"/>
      <c r="L67" s="86"/>
      <c r="M67" s="86"/>
      <c r="N67" s="86"/>
      <c r="O67" s="80"/>
    </row>
    <row r="68" spans="1:17" s="70" customFormat="1">
      <c r="A68" s="71" t="s">
        <v>701</v>
      </c>
      <c r="B68" s="71"/>
      <c r="C68" s="604" t="s">
        <v>703</v>
      </c>
      <c r="D68" s="604"/>
      <c r="E68" s="604"/>
      <c r="F68" s="604"/>
      <c r="K68" s="605" t="s">
        <v>705</v>
      </c>
      <c r="L68" s="605"/>
      <c r="M68" s="605"/>
      <c r="N68" s="605"/>
      <c r="O68" s="605"/>
      <c r="P68" s="605"/>
      <c r="Q68" s="477"/>
    </row>
    <row r="69" spans="1:17" s="70" customFormat="1">
      <c r="M69" s="537" t="s">
        <v>706</v>
      </c>
    </row>
    <row r="70" spans="1:17" s="70" customFormat="1">
      <c r="A70" s="71" t="s">
        <v>702</v>
      </c>
      <c r="B70" s="71"/>
      <c r="C70" s="604" t="s">
        <v>704</v>
      </c>
      <c r="D70" s="604"/>
      <c r="E70" s="604"/>
      <c r="F70" s="604"/>
      <c r="K70" s="605" t="s">
        <v>725</v>
      </c>
      <c r="L70" s="605"/>
      <c r="M70" s="605"/>
      <c r="N70" s="605"/>
      <c r="O70" s="605"/>
      <c r="P70" s="605"/>
      <c r="Q70" s="477"/>
    </row>
    <row r="71" spans="1:17" s="70" customFormat="1">
      <c r="M71" s="537"/>
    </row>
    <row r="72" spans="1:17" s="70" customFormat="1"/>
    <row r="73" spans="1:17" s="70" customFormat="1"/>
    <row r="74" spans="1:17" s="70" customFormat="1"/>
    <row r="75" spans="1:17" s="70" customFormat="1"/>
    <row r="76" spans="1:17" s="70" customFormat="1"/>
    <row r="77" spans="1:17" s="70" customFormat="1"/>
    <row r="78" spans="1:17" s="70" customFormat="1"/>
    <row r="79" spans="1:17" s="70" customFormat="1"/>
    <row r="80" spans="1:17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</sheetData>
  <sheetProtection password="D259" sheet="1" objects="1" scenarios="1" formatColumns="0" formatRows="0"/>
  <mergeCells count="35"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C68:F68"/>
    <mergeCell ref="K68:P68"/>
    <mergeCell ref="G3:G10"/>
    <mergeCell ref="N51:R51"/>
    <mergeCell ref="R3:R10"/>
    <mergeCell ref="S1:U1"/>
    <mergeCell ref="C70:F70"/>
    <mergeCell ref="K70:P70"/>
    <mergeCell ref="O55:P55"/>
    <mergeCell ref="J60:O60"/>
    <mergeCell ref="N5:N10"/>
    <mergeCell ref="O5:O10"/>
    <mergeCell ref="E51:E52"/>
    <mergeCell ref="F51:I51"/>
    <mergeCell ref="J51:M51"/>
    <mergeCell ref="S3:S10"/>
    <mergeCell ref="M4:M10"/>
    <mergeCell ref="N4:O4"/>
    <mergeCell ref="Q4:Q10"/>
    <mergeCell ref="K4:K10"/>
    <mergeCell ref="L4:L10"/>
  </mergeCells>
  <conditionalFormatting sqref="C53:C54">
    <cfRule type="expression" dxfId="0" priority="1" stopIfTrue="1">
      <formula>$C53&gt;$C52</formula>
    </cfRule>
  </conditionalFormatting>
  <dataValidations disablePrompts="1"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48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D193"/>
  <sheetViews>
    <sheetView zoomScale="85" zoomScaleNormal="85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L160" sqref="L160:M160"/>
    </sheetView>
  </sheetViews>
  <sheetFormatPr defaultRowHeight="12.75"/>
  <cols>
    <col min="1" max="1" width="44" style="239" customWidth="1"/>
    <col min="2" max="2" width="5.140625" style="239" customWidth="1"/>
    <col min="3" max="3" width="7.140625" style="239" customWidth="1"/>
    <col min="4" max="4" width="7.42578125" style="239" customWidth="1"/>
    <col min="5" max="5" width="7.5703125" style="239" customWidth="1"/>
    <col min="6" max="8" width="7" style="239" customWidth="1"/>
    <col min="9" max="11" width="8" style="239" customWidth="1"/>
    <col min="12" max="12" width="6.7109375" style="239" customWidth="1"/>
    <col min="13" max="13" width="7.28515625" style="239" customWidth="1"/>
    <col min="14" max="16" width="7.42578125" style="239" customWidth="1"/>
    <col min="17" max="17" width="7.140625" style="239" customWidth="1"/>
    <col min="18" max="18" width="6.7109375" style="239" customWidth="1"/>
    <col min="19" max="19" width="6" style="239" customWidth="1"/>
    <col min="20" max="20" width="6.5703125" style="239" customWidth="1"/>
    <col min="21" max="21" width="6.28515625" style="239" customWidth="1"/>
    <col min="22" max="28" width="6.7109375" style="239" customWidth="1"/>
    <col min="29" max="29" width="7.85546875" style="239" customWidth="1"/>
    <col min="30" max="16384" width="9.140625" style="239"/>
  </cols>
  <sheetData>
    <row r="1" spans="1:30" s="6" customFormat="1" ht="16.5" thickBot="1">
      <c r="A1" s="700" t="s">
        <v>128</v>
      </c>
      <c r="B1" s="700"/>
      <c r="C1" s="700"/>
      <c r="D1" s="700"/>
      <c r="E1" s="700"/>
      <c r="F1" s="700"/>
      <c r="G1" s="700"/>
      <c r="H1" s="700"/>
      <c r="I1" s="700"/>
      <c r="J1" s="700"/>
      <c r="K1" s="183" t="s">
        <v>699</v>
      </c>
      <c r="L1" s="235" t="s">
        <v>45</v>
      </c>
      <c r="M1" s="184">
        <v>12</v>
      </c>
      <c r="N1" s="701" t="s">
        <v>700</v>
      </c>
      <c r="O1" s="701"/>
      <c r="P1" s="701"/>
      <c r="Q1" s="701"/>
      <c r="R1" s="328"/>
      <c r="T1" s="584" t="s">
        <v>256</v>
      </c>
      <c r="U1" s="584"/>
      <c r="V1" s="584"/>
    </row>
    <row r="2" spans="1:30" s="6" customFormat="1" ht="13.5" thickBot="1">
      <c r="A2" s="328"/>
      <c r="B2" s="697" t="s">
        <v>129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9"/>
      <c r="T2" s="697" t="s">
        <v>130</v>
      </c>
      <c r="U2" s="698"/>
      <c r="V2" s="698"/>
      <c r="W2" s="698"/>
      <c r="X2" s="698"/>
      <c r="Y2" s="698"/>
      <c r="Z2" s="698"/>
      <c r="AA2" s="698"/>
      <c r="AB2" s="698"/>
      <c r="AC2" s="698"/>
      <c r="AD2" s="699"/>
    </row>
    <row r="3" spans="1:30" ht="12.75" customHeight="1">
      <c r="A3" s="702" t="s">
        <v>131</v>
      </c>
      <c r="B3" s="673" t="s">
        <v>80</v>
      </c>
      <c r="C3" s="704" t="s">
        <v>132</v>
      </c>
      <c r="D3" s="689" t="s">
        <v>133</v>
      </c>
      <c r="E3" s="689"/>
      <c r="F3" s="689"/>
      <c r="G3" s="653"/>
      <c r="H3" s="667" t="s">
        <v>260</v>
      </c>
      <c r="I3" s="675" t="s">
        <v>408</v>
      </c>
      <c r="J3" s="678" t="s">
        <v>409</v>
      </c>
      <c r="K3" s="653" t="s">
        <v>0</v>
      </c>
      <c r="L3" s="654"/>
      <c r="M3" s="654"/>
      <c r="N3" s="655"/>
      <c r="O3" s="659" t="s">
        <v>134</v>
      </c>
      <c r="P3" s="660"/>
      <c r="Q3" s="667" t="s">
        <v>135</v>
      </c>
      <c r="R3" s="667" t="s">
        <v>84</v>
      </c>
      <c r="S3" s="668" t="s">
        <v>136</v>
      </c>
      <c r="T3" s="670" t="s">
        <v>137</v>
      </c>
      <c r="U3" s="656"/>
      <c r="V3" s="656" t="s">
        <v>356</v>
      </c>
      <c r="W3" s="656"/>
      <c r="X3" s="656"/>
      <c r="Y3" s="656"/>
      <c r="Z3" s="656"/>
      <c r="AA3" s="656"/>
      <c r="AB3" s="656"/>
      <c r="AC3" s="656"/>
      <c r="AD3" s="692" t="s">
        <v>138</v>
      </c>
    </row>
    <row r="4" spans="1:30" ht="26.25" customHeight="1">
      <c r="A4" s="703"/>
      <c r="B4" s="674"/>
      <c r="C4" s="705"/>
      <c r="D4" s="649" t="s">
        <v>139</v>
      </c>
      <c r="E4" s="694" t="s">
        <v>140</v>
      </c>
      <c r="F4" s="695"/>
      <c r="G4" s="696"/>
      <c r="H4" s="652"/>
      <c r="I4" s="676"/>
      <c r="J4" s="664"/>
      <c r="K4" s="663" t="s">
        <v>393</v>
      </c>
      <c r="L4" s="650" t="s">
        <v>141</v>
      </c>
      <c r="M4" s="651" t="s">
        <v>142</v>
      </c>
      <c r="N4" s="651"/>
      <c r="O4" s="661"/>
      <c r="P4" s="662"/>
      <c r="Q4" s="652"/>
      <c r="R4" s="652"/>
      <c r="S4" s="669"/>
      <c r="T4" s="665" t="s">
        <v>139</v>
      </c>
      <c r="U4" s="650" t="s">
        <v>143</v>
      </c>
      <c r="V4" s="650" t="s">
        <v>144</v>
      </c>
      <c r="W4" s="650" t="s">
        <v>145</v>
      </c>
      <c r="X4" s="651" t="s">
        <v>146</v>
      </c>
      <c r="Y4" s="651"/>
      <c r="Z4" s="650" t="s">
        <v>147</v>
      </c>
      <c r="AA4" s="650" t="s">
        <v>148</v>
      </c>
      <c r="AB4" s="650" t="s">
        <v>149</v>
      </c>
      <c r="AC4" s="650" t="s">
        <v>150</v>
      </c>
      <c r="AD4" s="693"/>
    </row>
    <row r="5" spans="1:30">
      <c r="A5" s="703"/>
      <c r="B5" s="674"/>
      <c r="C5" s="705"/>
      <c r="D5" s="649"/>
      <c r="E5" s="650" t="s">
        <v>355</v>
      </c>
      <c r="F5" s="649" t="s">
        <v>85</v>
      </c>
      <c r="G5" s="690" t="s">
        <v>151</v>
      </c>
      <c r="H5" s="652"/>
      <c r="I5" s="676"/>
      <c r="J5" s="664"/>
      <c r="K5" s="664"/>
      <c r="L5" s="652"/>
      <c r="M5" s="649" t="s">
        <v>144</v>
      </c>
      <c r="N5" s="650" t="s">
        <v>152</v>
      </c>
      <c r="O5" s="649" t="s">
        <v>153</v>
      </c>
      <c r="P5" s="649" t="s">
        <v>154</v>
      </c>
      <c r="Q5" s="652"/>
      <c r="R5" s="652"/>
      <c r="S5" s="669"/>
      <c r="T5" s="666"/>
      <c r="U5" s="652"/>
      <c r="V5" s="652"/>
      <c r="W5" s="652"/>
      <c r="X5" s="649" t="s">
        <v>139</v>
      </c>
      <c r="Y5" s="649" t="s">
        <v>344</v>
      </c>
      <c r="Z5" s="652"/>
      <c r="AA5" s="652"/>
      <c r="AB5" s="652"/>
      <c r="AC5" s="652"/>
      <c r="AD5" s="693"/>
    </row>
    <row r="6" spans="1:30">
      <c r="A6" s="703"/>
      <c r="B6" s="674"/>
      <c r="C6" s="705"/>
      <c r="D6" s="649"/>
      <c r="E6" s="652"/>
      <c r="F6" s="649"/>
      <c r="G6" s="690"/>
      <c r="H6" s="652"/>
      <c r="I6" s="676"/>
      <c r="J6" s="664"/>
      <c r="K6" s="664"/>
      <c r="L6" s="652"/>
      <c r="M6" s="649"/>
      <c r="N6" s="652"/>
      <c r="O6" s="649"/>
      <c r="P6" s="649"/>
      <c r="Q6" s="652"/>
      <c r="R6" s="652"/>
      <c r="S6" s="669"/>
      <c r="T6" s="666"/>
      <c r="U6" s="652"/>
      <c r="V6" s="652"/>
      <c r="W6" s="652"/>
      <c r="X6" s="649"/>
      <c r="Y6" s="649"/>
      <c r="Z6" s="652"/>
      <c r="AA6" s="652"/>
      <c r="AB6" s="652"/>
      <c r="AC6" s="652"/>
      <c r="AD6" s="693"/>
    </row>
    <row r="7" spans="1:30" ht="57" customHeight="1">
      <c r="A7" s="703"/>
      <c r="B7" s="674"/>
      <c r="C7" s="705"/>
      <c r="D7" s="649"/>
      <c r="E7" s="652"/>
      <c r="F7" s="649"/>
      <c r="G7" s="690"/>
      <c r="H7" s="652"/>
      <c r="I7" s="676"/>
      <c r="J7" s="664"/>
      <c r="K7" s="664"/>
      <c r="L7" s="652"/>
      <c r="M7" s="649"/>
      <c r="N7" s="652"/>
      <c r="O7" s="649"/>
      <c r="P7" s="649"/>
      <c r="Q7" s="652"/>
      <c r="R7" s="652"/>
      <c r="S7" s="669"/>
      <c r="T7" s="666"/>
      <c r="U7" s="652"/>
      <c r="V7" s="652"/>
      <c r="W7" s="652"/>
      <c r="X7" s="649"/>
      <c r="Y7" s="649"/>
      <c r="Z7" s="652"/>
      <c r="AA7" s="652"/>
      <c r="AB7" s="652"/>
      <c r="AC7" s="652"/>
      <c r="AD7" s="693"/>
    </row>
    <row r="8" spans="1:30" ht="49.5" customHeight="1" thickBot="1">
      <c r="A8" s="703"/>
      <c r="B8" s="674"/>
      <c r="C8" s="705"/>
      <c r="D8" s="650"/>
      <c r="E8" s="652"/>
      <c r="F8" s="650"/>
      <c r="G8" s="691"/>
      <c r="H8" s="652"/>
      <c r="I8" s="676"/>
      <c r="J8" s="664"/>
      <c r="K8" s="664"/>
      <c r="L8" s="652"/>
      <c r="M8" s="650"/>
      <c r="N8" s="652"/>
      <c r="O8" s="650"/>
      <c r="P8" s="650"/>
      <c r="Q8" s="652"/>
      <c r="R8" s="652"/>
      <c r="S8" s="669"/>
      <c r="T8" s="666"/>
      <c r="U8" s="652"/>
      <c r="V8" s="652"/>
      <c r="W8" s="652"/>
      <c r="X8" s="650"/>
      <c r="Y8" s="650"/>
      <c r="Z8" s="652"/>
      <c r="AA8" s="652"/>
      <c r="AB8" s="652"/>
      <c r="AC8" s="652"/>
      <c r="AD8" s="693"/>
    </row>
    <row r="9" spans="1:30" ht="13.5" thickBot="1">
      <c r="A9" s="434" t="s">
        <v>49</v>
      </c>
      <c r="B9" s="435" t="s">
        <v>50</v>
      </c>
      <c r="C9" s="434">
        <v>1</v>
      </c>
      <c r="D9" s="436">
        <v>2</v>
      </c>
      <c r="E9" s="436">
        <v>3</v>
      </c>
      <c r="F9" s="436">
        <v>4</v>
      </c>
      <c r="G9" s="436">
        <v>5</v>
      </c>
      <c r="H9" s="436">
        <v>6</v>
      </c>
      <c r="I9" s="436">
        <v>7</v>
      </c>
      <c r="J9" s="436">
        <v>8</v>
      </c>
      <c r="K9" s="436">
        <v>9</v>
      </c>
      <c r="L9" s="436">
        <v>10</v>
      </c>
      <c r="M9" s="436">
        <v>11</v>
      </c>
      <c r="N9" s="436">
        <v>12</v>
      </c>
      <c r="O9" s="436">
        <v>13</v>
      </c>
      <c r="P9" s="436">
        <v>14</v>
      </c>
      <c r="Q9" s="436">
        <v>15</v>
      </c>
      <c r="R9" s="436">
        <v>16</v>
      </c>
      <c r="S9" s="435">
        <v>17</v>
      </c>
      <c r="T9" s="434">
        <v>18</v>
      </c>
      <c r="U9" s="436">
        <v>19</v>
      </c>
      <c r="V9" s="436">
        <v>20</v>
      </c>
      <c r="W9" s="436">
        <v>21</v>
      </c>
      <c r="X9" s="436">
        <v>22</v>
      </c>
      <c r="Y9" s="436">
        <v>23</v>
      </c>
      <c r="Z9" s="436">
        <v>24</v>
      </c>
      <c r="AA9" s="436">
        <v>25</v>
      </c>
      <c r="AB9" s="436">
        <v>26</v>
      </c>
      <c r="AC9" s="436">
        <v>27</v>
      </c>
      <c r="AD9" s="435">
        <v>28</v>
      </c>
    </row>
    <row r="10" spans="1:30" ht="33">
      <c r="A10" s="431" t="s">
        <v>412</v>
      </c>
      <c r="B10" s="432" t="s">
        <v>96</v>
      </c>
      <c r="C10" s="416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8">
        <f>D10+H10</f>
        <v>0</v>
      </c>
      <c r="J10" s="391">
        <f>I10+C10</f>
        <v>0</v>
      </c>
      <c r="K10" s="391">
        <f>L10+M10</f>
        <v>0</v>
      </c>
      <c r="L10" s="417">
        <v>0</v>
      </c>
      <c r="M10" s="417">
        <v>0</v>
      </c>
      <c r="N10" s="417">
        <v>0</v>
      </c>
      <c r="O10" s="417">
        <v>0</v>
      </c>
      <c r="P10" s="417">
        <v>0</v>
      </c>
      <c r="Q10" s="417">
        <v>0</v>
      </c>
      <c r="R10" s="417">
        <v>0</v>
      </c>
      <c r="S10" s="419">
        <f>J10-K10</f>
        <v>0</v>
      </c>
      <c r="T10" s="416">
        <v>0</v>
      </c>
      <c r="U10" s="417">
        <v>0</v>
      </c>
      <c r="V10" s="418">
        <f>X10+AA10+Z10+AB10+AC10</f>
        <v>0</v>
      </c>
      <c r="W10" s="417">
        <v>0</v>
      </c>
      <c r="X10" s="417">
        <v>0</v>
      </c>
      <c r="Y10" s="417">
        <v>0</v>
      </c>
      <c r="Z10" s="417">
        <v>0</v>
      </c>
      <c r="AA10" s="417">
        <v>0</v>
      </c>
      <c r="AB10" s="417">
        <v>0</v>
      </c>
      <c r="AC10" s="417">
        <v>0</v>
      </c>
      <c r="AD10" s="433">
        <v>0</v>
      </c>
    </row>
    <row r="11" spans="1:30" ht="33">
      <c r="A11" s="356" t="s">
        <v>413</v>
      </c>
      <c r="B11" s="357" t="s">
        <v>98</v>
      </c>
      <c r="C11" s="404">
        <v>0</v>
      </c>
      <c r="D11" s="405">
        <v>5</v>
      </c>
      <c r="E11" s="405">
        <v>0</v>
      </c>
      <c r="F11" s="405">
        <v>5</v>
      </c>
      <c r="G11" s="405">
        <v>0</v>
      </c>
      <c r="H11" s="405">
        <v>0</v>
      </c>
      <c r="I11" s="406">
        <f t="shared" ref="I11:I68" si="0">D11+H11</f>
        <v>5</v>
      </c>
      <c r="J11" s="389">
        <f t="shared" ref="J11:J68" si="1">I11+C11</f>
        <v>5</v>
      </c>
      <c r="K11" s="389">
        <f t="shared" ref="K11:K68" si="2">L11+M11</f>
        <v>4</v>
      </c>
      <c r="L11" s="405">
        <v>0</v>
      </c>
      <c r="M11" s="405">
        <v>4</v>
      </c>
      <c r="N11" s="405">
        <v>4</v>
      </c>
      <c r="O11" s="405">
        <v>0</v>
      </c>
      <c r="P11" s="405">
        <v>0</v>
      </c>
      <c r="Q11" s="405">
        <v>4</v>
      </c>
      <c r="R11" s="405">
        <v>0</v>
      </c>
      <c r="S11" s="407">
        <f t="shared" ref="S11:S68" si="3">J11-K11</f>
        <v>1</v>
      </c>
      <c r="T11" s="404">
        <v>4</v>
      </c>
      <c r="U11" s="405">
        <v>0</v>
      </c>
      <c r="V11" s="406">
        <f t="shared" ref="V11:V68" si="4">X11+AA11+Z11+AB11+AC11</f>
        <v>4</v>
      </c>
      <c r="W11" s="405">
        <v>0</v>
      </c>
      <c r="X11" s="405">
        <v>0</v>
      </c>
      <c r="Y11" s="405">
        <v>0</v>
      </c>
      <c r="Z11" s="405">
        <v>0</v>
      </c>
      <c r="AA11" s="405">
        <v>0</v>
      </c>
      <c r="AB11" s="405">
        <v>4</v>
      </c>
      <c r="AC11" s="405">
        <v>0</v>
      </c>
      <c r="AD11" s="408">
        <v>4</v>
      </c>
    </row>
    <row r="12" spans="1:30" ht="16.5">
      <c r="A12" s="358" t="s">
        <v>680</v>
      </c>
      <c r="B12" s="359" t="s">
        <v>155</v>
      </c>
      <c r="C12" s="380">
        <v>0</v>
      </c>
      <c r="D12" s="379">
        <v>0</v>
      </c>
      <c r="E12" s="379">
        <v>0</v>
      </c>
      <c r="F12" s="379">
        <v>0</v>
      </c>
      <c r="G12" s="379">
        <v>0</v>
      </c>
      <c r="H12" s="379">
        <v>0</v>
      </c>
      <c r="I12" s="388">
        <f t="shared" si="0"/>
        <v>0</v>
      </c>
      <c r="J12" s="389">
        <f t="shared" si="1"/>
        <v>0</v>
      </c>
      <c r="K12" s="389">
        <f t="shared" si="2"/>
        <v>0</v>
      </c>
      <c r="L12" s="379">
        <v>0</v>
      </c>
      <c r="M12" s="379">
        <v>0</v>
      </c>
      <c r="N12" s="379">
        <v>0</v>
      </c>
      <c r="O12" s="379">
        <v>0</v>
      </c>
      <c r="P12" s="379">
        <v>0</v>
      </c>
      <c r="Q12" s="379">
        <v>0</v>
      </c>
      <c r="R12" s="379">
        <v>0</v>
      </c>
      <c r="S12" s="392">
        <f t="shared" si="3"/>
        <v>0</v>
      </c>
      <c r="T12" s="380">
        <v>0</v>
      </c>
      <c r="U12" s="379">
        <v>0</v>
      </c>
      <c r="V12" s="388">
        <f t="shared" si="4"/>
        <v>0</v>
      </c>
      <c r="W12" s="379">
        <v>0</v>
      </c>
      <c r="X12" s="379">
        <v>0</v>
      </c>
      <c r="Y12" s="379">
        <v>0</v>
      </c>
      <c r="Z12" s="379">
        <v>0</v>
      </c>
      <c r="AA12" s="379">
        <v>0</v>
      </c>
      <c r="AB12" s="379">
        <v>0</v>
      </c>
      <c r="AC12" s="379">
        <v>0</v>
      </c>
      <c r="AD12" s="381">
        <v>0</v>
      </c>
    </row>
    <row r="13" spans="1:30" ht="15">
      <c r="A13" s="360" t="s">
        <v>621</v>
      </c>
      <c r="B13" s="359" t="s">
        <v>414</v>
      </c>
      <c r="C13" s="380">
        <v>0</v>
      </c>
      <c r="D13" s="379">
        <v>1</v>
      </c>
      <c r="E13" s="379">
        <v>0</v>
      </c>
      <c r="F13" s="379">
        <v>1</v>
      </c>
      <c r="G13" s="379">
        <v>0</v>
      </c>
      <c r="H13" s="379">
        <v>0</v>
      </c>
      <c r="I13" s="388">
        <f t="shared" si="0"/>
        <v>1</v>
      </c>
      <c r="J13" s="389">
        <f t="shared" si="1"/>
        <v>1</v>
      </c>
      <c r="K13" s="389">
        <f t="shared" si="2"/>
        <v>1</v>
      </c>
      <c r="L13" s="379">
        <v>0</v>
      </c>
      <c r="M13" s="379">
        <v>1</v>
      </c>
      <c r="N13" s="379">
        <v>1</v>
      </c>
      <c r="O13" s="379">
        <v>0</v>
      </c>
      <c r="P13" s="379">
        <v>0</v>
      </c>
      <c r="Q13" s="379">
        <v>1</v>
      </c>
      <c r="R13" s="379">
        <v>0</v>
      </c>
      <c r="S13" s="392">
        <f t="shared" si="3"/>
        <v>0</v>
      </c>
      <c r="T13" s="380">
        <v>1</v>
      </c>
      <c r="U13" s="379">
        <v>0</v>
      </c>
      <c r="V13" s="388">
        <f t="shared" si="4"/>
        <v>1</v>
      </c>
      <c r="W13" s="379">
        <v>0</v>
      </c>
      <c r="X13" s="379">
        <v>0</v>
      </c>
      <c r="Y13" s="379">
        <v>0</v>
      </c>
      <c r="Z13" s="379">
        <v>0</v>
      </c>
      <c r="AA13" s="379">
        <v>0</v>
      </c>
      <c r="AB13" s="379">
        <v>1</v>
      </c>
      <c r="AC13" s="379">
        <v>0</v>
      </c>
      <c r="AD13" s="381">
        <v>1</v>
      </c>
    </row>
    <row r="14" spans="1:30" ht="16.5">
      <c r="A14" s="356" t="s">
        <v>415</v>
      </c>
      <c r="B14" s="357" t="s">
        <v>99</v>
      </c>
      <c r="C14" s="404">
        <v>1</v>
      </c>
      <c r="D14" s="405">
        <v>4</v>
      </c>
      <c r="E14" s="405">
        <v>0</v>
      </c>
      <c r="F14" s="405">
        <v>4</v>
      </c>
      <c r="G14" s="405">
        <v>0</v>
      </c>
      <c r="H14" s="405">
        <v>0</v>
      </c>
      <c r="I14" s="406">
        <f t="shared" si="0"/>
        <v>4</v>
      </c>
      <c r="J14" s="389">
        <f t="shared" si="1"/>
        <v>5</v>
      </c>
      <c r="K14" s="389">
        <f t="shared" si="2"/>
        <v>5</v>
      </c>
      <c r="L14" s="405">
        <v>2</v>
      </c>
      <c r="M14" s="405">
        <v>3</v>
      </c>
      <c r="N14" s="405">
        <v>3</v>
      </c>
      <c r="O14" s="405">
        <v>0</v>
      </c>
      <c r="P14" s="405">
        <v>0</v>
      </c>
      <c r="Q14" s="405">
        <v>5</v>
      </c>
      <c r="R14" s="405">
        <v>0</v>
      </c>
      <c r="S14" s="407">
        <f t="shared" si="3"/>
        <v>0</v>
      </c>
      <c r="T14" s="404">
        <v>5</v>
      </c>
      <c r="U14" s="405">
        <v>0</v>
      </c>
      <c r="V14" s="406">
        <f t="shared" si="4"/>
        <v>5</v>
      </c>
      <c r="W14" s="405">
        <v>0</v>
      </c>
      <c r="X14" s="405">
        <v>4</v>
      </c>
      <c r="Y14" s="405">
        <v>3</v>
      </c>
      <c r="Z14" s="405">
        <v>0</v>
      </c>
      <c r="AA14" s="405">
        <v>0</v>
      </c>
      <c r="AB14" s="405">
        <v>1</v>
      </c>
      <c r="AC14" s="405">
        <v>0</v>
      </c>
      <c r="AD14" s="408">
        <v>3</v>
      </c>
    </row>
    <row r="15" spans="1:30" ht="16.5">
      <c r="A15" s="361" t="s">
        <v>681</v>
      </c>
      <c r="B15" s="362" t="s">
        <v>416</v>
      </c>
      <c r="C15" s="380">
        <v>0</v>
      </c>
      <c r="D15" s="380">
        <v>0</v>
      </c>
      <c r="E15" s="380">
        <v>0</v>
      </c>
      <c r="F15" s="380">
        <v>0</v>
      </c>
      <c r="G15" s="380">
        <v>0</v>
      </c>
      <c r="H15" s="380">
        <v>0</v>
      </c>
      <c r="I15" s="388">
        <f t="shared" si="0"/>
        <v>0</v>
      </c>
      <c r="J15" s="389">
        <f t="shared" si="1"/>
        <v>0</v>
      </c>
      <c r="K15" s="389">
        <f t="shared" si="2"/>
        <v>0</v>
      </c>
      <c r="L15" s="380">
        <v>0</v>
      </c>
      <c r="M15" s="380">
        <v>0</v>
      </c>
      <c r="N15" s="380">
        <v>0</v>
      </c>
      <c r="O15" s="380">
        <v>0</v>
      </c>
      <c r="P15" s="380">
        <v>0</v>
      </c>
      <c r="Q15" s="380">
        <v>0</v>
      </c>
      <c r="R15" s="379">
        <v>0</v>
      </c>
      <c r="S15" s="392">
        <f t="shared" si="3"/>
        <v>0</v>
      </c>
      <c r="T15" s="380">
        <v>0</v>
      </c>
      <c r="U15" s="380">
        <v>0</v>
      </c>
      <c r="V15" s="388">
        <f t="shared" si="4"/>
        <v>0</v>
      </c>
      <c r="W15" s="380">
        <v>0</v>
      </c>
      <c r="X15" s="380">
        <v>0</v>
      </c>
      <c r="Y15" s="380">
        <v>0</v>
      </c>
      <c r="Z15" s="380">
        <v>0</v>
      </c>
      <c r="AA15" s="380">
        <v>0</v>
      </c>
      <c r="AB15" s="380">
        <v>0</v>
      </c>
      <c r="AC15" s="380">
        <v>0</v>
      </c>
      <c r="AD15" s="380">
        <v>0</v>
      </c>
    </row>
    <row r="16" spans="1:30" ht="63.75">
      <c r="A16" s="363" t="s">
        <v>622</v>
      </c>
      <c r="B16" s="362" t="s">
        <v>417</v>
      </c>
      <c r="C16" s="380">
        <v>0</v>
      </c>
      <c r="D16" s="380">
        <v>0</v>
      </c>
      <c r="E16" s="380">
        <v>0</v>
      </c>
      <c r="F16" s="380">
        <v>0</v>
      </c>
      <c r="G16" s="380">
        <v>0</v>
      </c>
      <c r="H16" s="380">
        <v>0</v>
      </c>
      <c r="I16" s="388">
        <f t="shared" si="0"/>
        <v>0</v>
      </c>
      <c r="J16" s="389">
        <f t="shared" si="1"/>
        <v>0</v>
      </c>
      <c r="K16" s="389">
        <f t="shared" si="2"/>
        <v>0</v>
      </c>
      <c r="L16" s="380">
        <v>0</v>
      </c>
      <c r="M16" s="380">
        <v>0</v>
      </c>
      <c r="N16" s="380">
        <v>0</v>
      </c>
      <c r="O16" s="380">
        <v>0</v>
      </c>
      <c r="P16" s="380">
        <v>0</v>
      </c>
      <c r="Q16" s="380">
        <v>0</v>
      </c>
      <c r="R16" s="379">
        <v>0</v>
      </c>
      <c r="S16" s="392">
        <f t="shared" si="3"/>
        <v>0</v>
      </c>
      <c r="T16" s="380">
        <v>0</v>
      </c>
      <c r="U16" s="380">
        <v>0</v>
      </c>
      <c r="V16" s="388">
        <f t="shared" si="4"/>
        <v>0</v>
      </c>
      <c r="W16" s="380">
        <v>0</v>
      </c>
      <c r="X16" s="380">
        <v>0</v>
      </c>
      <c r="Y16" s="380">
        <v>0</v>
      </c>
      <c r="Z16" s="380">
        <v>0</v>
      </c>
      <c r="AA16" s="380">
        <v>0</v>
      </c>
      <c r="AB16" s="380">
        <v>0</v>
      </c>
      <c r="AC16" s="380">
        <v>0</v>
      </c>
      <c r="AD16" s="380">
        <v>0</v>
      </c>
    </row>
    <row r="17" spans="1:30" ht="38.25">
      <c r="A17" s="363" t="s">
        <v>623</v>
      </c>
      <c r="B17" s="362" t="s">
        <v>418</v>
      </c>
      <c r="C17" s="380">
        <v>0</v>
      </c>
      <c r="D17" s="380">
        <v>0</v>
      </c>
      <c r="E17" s="380">
        <v>0</v>
      </c>
      <c r="F17" s="380">
        <v>0</v>
      </c>
      <c r="G17" s="380">
        <v>0</v>
      </c>
      <c r="H17" s="380">
        <v>0</v>
      </c>
      <c r="I17" s="388">
        <f t="shared" si="0"/>
        <v>0</v>
      </c>
      <c r="J17" s="389">
        <f t="shared" si="1"/>
        <v>0</v>
      </c>
      <c r="K17" s="389">
        <f t="shared" si="2"/>
        <v>0</v>
      </c>
      <c r="L17" s="380">
        <v>0</v>
      </c>
      <c r="M17" s="380">
        <v>0</v>
      </c>
      <c r="N17" s="380">
        <v>0</v>
      </c>
      <c r="O17" s="380">
        <v>0</v>
      </c>
      <c r="P17" s="380">
        <v>0</v>
      </c>
      <c r="Q17" s="380">
        <v>0</v>
      </c>
      <c r="R17" s="379">
        <v>0</v>
      </c>
      <c r="S17" s="392">
        <f t="shared" si="3"/>
        <v>0</v>
      </c>
      <c r="T17" s="380">
        <v>0</v>
      </c>
      <c r="U17" s="380">
        <v>0</v>
      </c>
      <c r="V17" s="388">
        <f t="shared" si="4"/>
        <v>0</v>
      </c>
      <c r="W17" s="380">
        <v>0</v>
      </c>
      <c r="X17" s="380">
        <v>0</v>
      </c>
      <c r="Y17" s="380">
        <v>0</v>
      </c>
      <c r="Z17" s="380">
        <v>0</v>
      </c>
      <c r="AA17" s="380">
        <v>0</v>
      </c>
      <c r="AB17" s="380">
        <v>0</v>
      </c>
      <c r="AC17" s="380">
        <v>0</v>
      </c>
      <c r="AD17" s="380">
        <v>0</v>
      </c>
    </row>
    <row r="18" spans="1:30" ht="51">
      <c r="A18" s="363" t="s">
        <v>624</v>
      </c>
      <c r="B18" s="362" t="s">
        <v>419</v>
      </c>
      <c r="C18" s="380">
        <v>0</v>
      </c>
      <c r="D18" s="380">
        <v>0</v>
      </c>
      <c r="E18" s="380">
        <v>0</v>
      </c>
      <c r="F18" s="380">
        <v>0</v>
      </c>
      <c r="G18" s="380">
        <v>0</v>
      </c>
      <c r="H18" s="380">
        <v>0</v>
      </c>
      <c r="I18" s="388">
        <f t="shared" si="0"/>
        <v>0</v>
      </c>
      <c r="J18" s="389">
        <f t="shared" si="1"/>
        <v>0</v>
      </c>
      <c r="K18" s="389">
        <f t="shared" si="2"/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79">
        <v>0</v>
      </c>
      <c r="S18" s="392">
        <f t="shared" si="3"/>
        <v>0</v>
      </c>
      <c r="T18" s="380">
        <v>0</v>
      </c>
      <c r="U18" s="380">
        <v>0</v>
      </c>
      <c r="V18" s="388">
        <f t="shared" si="4"/>
        <v>0</v>
      </c>
      <c r="W18" s="380">
        <v>0</v>
      </c>
      <c r="X18" s="380">
        <v>0</v>
      </c>
      <c r="Y18" s="380">
        <v>0</v>
      </c>
      <c r="Z18" s="380">
        <v>0</v>
      </c>
      <c r="AA18" s="380">
        <v>0</v>
      </c>
      <c r="AB18" s="380">
        <v>0</v>
      </c>
      <c r="AC18" s="380">
        <v>0</v>
      </c>
      <c r="AD18" s="380">
        <v>0</v>
      </c>
    </row>
    <row r="19" spans="1:30" ht="25.5">
      <c r="A19" s="363" t="s">
        <v>625</v>
      </c>
      <c r="B19" s="362" t="s">
        <v>420</v>
      </c>
      <c r="C19" s="380">
        <v>0</v>
      </c>
      <c r="D19" s="380">
        <v>0</v>
      </c>
      <c r="E19" s="380">
        <v>0</v>
      </c>
      <c r="F19" s="380">
        <v>0</v>
      </c>
      <c r="G19" s="380">
        <v>0</v>
      </c>
      <c r="H19" s="380">
        <v>0</v>
      </c>
      <c r="I19" s="388">
        <f t="shared" ref="I19:I43" si="5">D19+H19</f>
        <v>0</v>
      </c>
      <c r="J19" s="389">
        <f t="shared" ref="J19:J43" si="6">I19+C19</f>
        <v>0</v>
      </c>
      <c r="K19" s="389">
        <f t="shared" ref="K19:K43" si="7">L19+M19</f>
        <v>0</v>
      </c>
      <c r="L19" s="380">
        <v>0</v>
      </c>
      <c r="M19" s="380">
        <v>0</v>
      </c>
      <c r="N19" s="380">
        <v>0</v>
      </c>
      <c r="O19" s="380">
        <v>0</v>
      </c>
      <c r="P19" s="380">
        <v>0</v>
      </c>
      <c r="Q19" s="380">
        <v>0</v>
      </c>
      <c r="R19" s="379">
        <v>0</v>
      </c>
      <c r="S19" s="392">
        <f t="shared" ref="S19:S43" si="8">J19-K19</f>
        <v>0</v>
      </c>
      <c r="T19" s="380">
        <v>0</v>
      </c>
      <c r="U19" s="380">
        <v>0</v>
      </c>
      <c r="V19" s="388">
        <f t="shared" ref="V19:V43" si="9">X19+AA19+Z19+AB19+AC19</f>
        <v>0</v>
      </c>
      <c r="W19" s="380">
        <v>0</v>
      </c>
      <c r="X19" s="380">
        <v>0</v>
      </c>
      <c r="Y19" s="380">
        <v>0</v>
      </c>
      <c r="Z19" s="380">
        <v>0</v>
      </c>
      <c r="AA19" s="380">
        <v>0</v>
      </c>
      <c r="AB19" s="380">
        <v>0</v>
      </c>
      <c r="AC19" s="380">
        <v>0</v>
      </c>
      <c r="AD19" s="380">
        <v>0</v>
      </c>
    </row>
    <row r="20" spans="1:30" ht="15">
      <c r="A20" s="364" t="s">
        <v>626</v>
      </c>
      <c r="B20" s="362" t="s">
        <v>421</v>
      </c>
      <c r="C20" s="380">
        <v>1</v>
      </c>
      <c r="D20" s="379">
        <v>1</v>
      </c>
      <c r="E20" s="379">
        <v>0</v>
      </c>
      <c r="F20" s="379">
        <v>1</v>
      </c>
      <c r="G20" s="379">
        <v>0</v>
      </c>
      <c r="H20" s="379">
        <v>0</v>
      </c>
      <c r="I20" s="388">
        <f t="shared" si="5"/>
        <v>1</v>
      </c>
      <c r="J20" s="389">
        <f t="shared" si="6"/>
        <v>2</v>
      </c>
      <c r="K20" s="389">
        <f t="shared" si="7"/>
        <v>2</v>
      </c>
      <c r="L20" s="379">
        <v>2</v>
      </c>
      <c r="M20" s="379">
        <v>0</v>
      </c>
      <c r="N20" s="379">
        <v>0</v>
      </c>
      <c r="O20" s="379">
        <v>0</v>
      </c>
      <c r="P20" s="379">
        <v>0</v>
      </c>
      <c r="Q20" s="379">
        <v>2</v>
      </c>
      <c r="R20" s="379">
        <v>0</v>
      </c>
      <c r="S20" s="392">
        <f t="shared" si="8"/>
        <v>0</v>
      </c>
      <c r="T20" s="380">
        <v>2</v>
      </c>
      <c r="U20" s="379">
        <v>0</v>
      </c>
      <c r="V20" s="388">
        <f t="shared" si="9"/>
        <v>2</v>
      </c>
      <c r="W20" s="379">
        <v>0</v>
      </c>
      <c r="X20" s="379">
        <v>2</v>
      </c>
      <c r="Y20" s="379">
        <v>2</v>
      </c>
      <c r="Z20" s="379">
        <v>0</v>
      </c>
      <c r="AA20" s="379">
        <v>0</v>
      </c>
      <c r="AB20" s="379">
        <v>0</v>
      </c>
      <c r="AC20" s="379">
        <v>0</v>
      </c>
      <c r="AD20" s="381">
        <v>0</v>
      </c>
    </row>
    <row r="21" spans="1:30" ht="15">
      <c r="A21" s="364" t="s">
        <v>627</v>
      </c>
      <c r="B21" s="362" t="s">
        <v>422</v>
      </c>
      <c r="C21" s="380">
        <v>0</v>
      </c>
      <c r="D21" s="380">
        <v>0</v>
      </c>
      <c r="E21" s="380">
        <v>0</v>
      </c>
      <c r="F21" s="380">
        <v>0</v>
      </c>
      <c r="G21" s="380">
        <v>0</v>
      </c>
      <c r="H21" s="380">
        <v>0</v>
      </c>
      <c r="I21" s="388">
        <f t="shared" si="5"/>
        <v>0</v>
      </c>
      <c r="J21" s="389">
        <f t="shared" si="6"/>
        <v>0</v>
      </c>
      <c r="K21" s="389">
        <f t="shared" si="7"/>
        <v>0</v>
      </c>
      <c r="L21" s="380">
        <v>0</v>
      </c>
      <c r="M21" s="380">
        <v>0</v>
      </c>
      <c r="N21" s="380">
        <v>0</v>
      </c>
      <c r="O21" s="380">
        <v>0</v>
      </c>
      <c r="P21" s="380">
        <v>0</v>
      </c>
      <c r="Q21" s="380">
        <v>0</v>
      </c>
      <c r="R21" s="379">
        <v>0</v>
      </c>
      <c r="S21" s="392">
        <f t="shared" si="8"/>
        <v>0</v>
      </c>
      <c r="T21" s="380">
        <v>0</v>
      </c>
      <c r="U21" s="380">
        <v>0</v>
      </c>
      <c r="V21" s="388">
        <f t="shared" si="9"/>
        <v>0</v>
      </c>
      <c r="W21" s="380">
        <v>0</v>
      </c>
      <c r="X21" s="380">
        <v>0</v>
      </c>
      <c r="Y21" s="380">
        <v>0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</row>
    <row r="22" spans="1:30" ht="15">
      <c r="A22" s="364" t="s">
        <v>628</v>
      </c>
      <c r="B22" s="359" t="s">
        <v>423</v>
      </c>
      <c r="C22" s="380">
        <v>0</v>
      </c>
      <c r="D22" s="380">
        <v>0</v>
      </c>
      <c r="E22" s="380">
        <v>0</v>
      </c>
      <c r="F22" s="380">
        <v>0</v>
      </c>
      <c r="G22" s="380">
        <v>0</v>
      </c>
      <c r="H22" s="380">
        <v>0</v>
      </c>
      <c r="I22" s="388">
        <f t="shared" si="5"/>
        <v>0</v>
      </c>
      <c r="J22" s="389">
        <f t="shared" si="6"/>
        <v>0</v>
      </c>
      <c r="K22" s="389">
        <f t="shared" si="7"/>
        <v>0</v>
      </c>
      <c r="L22" s="380">
        <v>0</v>
      </c>
      <c r="M22" s="380">
        <v>0</v>
      </c>
      <c r="N22" s="380">
        <v>0</v>
      </c>
      <c r="O22" s="380">
        <v>0</v>
      </c>
      <c r="P22" s="380">
        <v>0</v>
      </c>
      <c r="Q22" s="380">
        <v>0</v>
      </c>
      <c r="R22" s="379">
        <v>0</v>
      </c>
      <c r="S22" s="392">
        <f t="shared" si="8"/>
        <v>0</v>
      </c>
      <c r="T22" s="380">
        <v>0</v>
      </c>
      <c r="U22" s="380">
        <v>0</v>
      </c>
      <c r="V22" s="388">
        <f t="shared" si="9"/>
        <v>0</v>
      </c>
      <c r="W22" s="380">
        <v>0</v>
      </c>
      <c r="X22" s="380">
        <v>0</v>
      </c>
      <c r="Y22" s="380">
        <v>0</v>
      </c>
      <c r="Z22" s="380">
        <v>0</v>
      </c>
      <c r="AA22" s="380">
        <v>0</v>
      </c>
      <c r="AB22" s="380">
        <v>0</v>
      </c>
      <c r="AC22" s="380">
        <v>0</v>
      </c>
      <c r="AD22" s="380">
        <v>0</v>
      </c>
    </row>
    <row r="23" spans="1:30" ht="15">
      <c r="A23" s="364" t="s">
        <v>629</v>
      </c>
      <c r="B23" s="359" t="s">
        <v>424</v>
      </c>
      <c r="C23" s="380">
        <v>0</v>
      </c>
      <c r="D23" s="380">
        <v>0</v>
      </c>
      <c r="E23" s="380">
        <v>0</v>
      </c>
      <c r="F23" s="380">
        <v>0</v>
      </c>
      <c r="G23" s="380">
        <v>0</v>
      </c>
      <c r="H23" s="380">
        <v>0</v>
      </c>
      <c r="I23" s="388">
        <f t="shared" si="5"/>
        <v>0</v>
      </c>
      <c r="J23" s="389">
        <f t="shared" si="6"/>
        <v>0</v>
      </c>
      <c r="K23" s="389">
        <f t="shared" si="7"/>
        <v>0</v>
      </c>
      <c r="L23" s="380">
        <v>0</v>
      </c>
      <c r="M23" s="380">
        <v>0</v>
      </c>
      <c r="N23" s="380">
        <v>0</v>
      </c>
      <c r="O23" s="380">
        <v>0</v>
      </c>
      <c r="P23" s="380">
        <v>0</v>
      </c>
      <c r="Q23" s="380">
        <v>0</v>
      </c>
      <c r="R23" s="379">
        <v>0</v>
      </c>
      <c r="S23" s="392">
        <f t="shared" si="8"/>
        <v>0</v>
      </c>
      <c r="T23" s="380">
        <v>0</v>
      </c>
      <c r="U23" s="380">
        <v>0</v>
      </c>
      <c r="V23" s="388">
        <f t="shared" si="9"/>
        <v>0</v>
      </c>
      <c r="W23" s="380">
        <v>0</v>
      </c>
      <c r="X23" s="380">
        <v>0</v>
      </c>
      <c r="Y23" s="380">
        <v>0</v>
      </c>
      <c r="Z23" s="380">
        <v>0</v>
      </c>
      <c r="AA23" s="380">
        <v>0</v>
      </c>
      <c r="AB23" s="380">
        <v>0</v>
      </c>
      <c r="AC23" s="380">
        <v>0</v>
      </c>
      <c r="AD23" s="380">
        <v>0</v>
      </c>
    </row>
    <row r="24" spans="1:30" ht="15">
      <c r="A24" s="364" t="s">
        <v>630</v>
      </c>
      <c r="B24" s="359" t="s">
        <v>425</v>
      </c>
      <c r="C24" s="380">
        <v>0</v>
      </c>
      <c r="D24" s="380">
        <v>0</v>
      </c>
      <c r="E24" s="380">
        <v>0</v>
      </c>
      <c r="F24" s="380">
        <v>0</v>
      </c>
      <c r="G24" s="380">
        <v>0</v>
      </c>
      <c r="H24" s="380">
        <v>0</v>
      </c>
      <c r="I24" s="388">
        <f t="shared" si="5"/>
        <v>0</v>
      </c>
      <c r="J24" s="389">
        <f t="shared" si="6"/>
        <v>0</v>
      </c>
      <c r="K24" s="389">
        <f t="shared" si="7"/>
        <v>0</v>
      </c>
      <c r="L24" s="380">
        <v>0</v>
      </c>
      <c r="M24" s="380">
        <v>0</v>
      </c>
      <c r="N24" s="380">
        <v>0</v>
      </c>
      <c r="O24" s="380">
        <v>0</v>
      </c>
      <c r="P24" s="380">
        <v>0</v>
      </c>
      <c r="Q24" s="380">
        <v>0</v>
      </c>
      <c r="R24" s="379">
        <v>0</v>
      </c>
      <c r="S24" s="392">
        <f t="shared" si="8"/>
        <v>0</v>
      </c>
      <c r="T24" s="380">
        <v>0</v>
      </c>
      <c r="U24" s="380">
        <v>0</v>
      </c>
      <c r="V24" s="388">
        <f t="shared" si="9"/>
        <v>0</v>
      </c>
      <c r="W24" s="380">
        <v>0</v>
      </c>
      <c r="X24" s="380">
        <v>0</v>
      </c>
      <c r="Y24" s="380">
        <v>0</v>
      </c>
      <c r="Z24" s="380">
        <v>0</v>
      </c>
      <c r="AA24" s="380">
        <v>0</v>
      </c>
      <c r="AB24" s="380">
        <v>0</v>
      </c>
      <c r="AC24" s="380">
        <v>0</v>
      </c>
      <c r="AD24" s="380">
        <v>0</v>
      </c>
    </row>
    <row r="25" spans="1:30" ht="15">
      <c r="A25" s="364" t="s">
        <v>631</v>
      </c>
      <c r="B25" s="359" t="s">
        <v>426</v>
      </c>
      <c r="C25" s="380">
        <v>0</v>
      </c>
      <c r="D25" s="380">
        <v>0</v>
      </c>
      <c r="E25" s="380">
        <v>0</v>
      </c>
      <c r="F25" s="380">
        <v>0</v>
      </c>
      <c r="G25" s="380">
        <v>0</v>
      </c>
      <c r="H25" s="380">
        <v>0</v>
      </c>
      <c r="I25" s="388">
        <f t="shared" si="5"/>
        <v>0</v>
      </c>
      <c r="J25" s="389">
        <f t="shared" si="6"/>
        <v>0</v>
      </c>
      <c r="K25" s="389">
        <f t="shared" si="7"/>
        <v>0</v>
      </c>
      <c r="L25" s="380">
        <v>0</v>
      </c>
      <c r="M25" s="380">
        <v>0</v>
      </c>
      <c r="N25" s="380">
        <v>0</v>
      </c>
      <c r="O25" s="380">
        <v>0</v>
      </c>
      <c r="P25" s="380">
        <v>0</v>
      </c>
      <c r="Q25" s="380">
        <v>0</v>
      </c>
      <c r="R25" s="379">
        <v>0</v>
      </c>
      <c r="S25" s="392">
        <f t="shared" si="8"/>
        <v>0</v>
      </c>
      <c r="T25" s="380">
        <v>0</v>
      </c>
      <c r="U25" s="380">
        <v>0</v>
      </c>
      <c r="V25" s="388">
        <f t="shared" si="9"/>
        <v>0</v>
      </c>
      <c r="W25" s="380">
        <v>0</v>
      </c>
      <c r="X25" s="380">
        <v>0</v>
      </c>
      <c r="Y25" s="380">
        <v>0</v>
      </c>
      <c r="Z25" s="380">
        <v>0</v>
      </c>
      <c r="AA25" s="380">
        <v>0</v>
      </c>
      <c r="AB25" s="380">
        <v>0</v>
      </c>
      <c r="AC25" s="380">
        <v>0</v>
      </c>
      <c r="AD25" s="380">
        <v>0</v>
      </c>
    </row>
    <row r="26" spans="1:30" ht="15">
      <c r="A26" s="364" t="s">
        <v>632</v>
      </c>
      <c r="B26" s="359" t="s">
        <v>427</v>
      </c>
      <c r="C26" s="380">
        <v>0</v>
      </c>
      <c r="D26" s="380">
        <v>0</v>
      </c>
      <c r="E26" s="380">
        <v>0</v>
      </c>
      <c r="F26" s="380">
        <v>0</v>
      </c>
      <c r="G26" s="380">
        <v>0</v>
      </c>
      <c r="H26" s="380">
        <v>0</v>
      </c>
      <c r="I26" s="388">
        <f t="shared" si="5"/>
        <v>0</v>
      </c>
      <c r="J26" s="389">
        <f t="shared" si="6"/>
        <v>0</v>
      </c>
      <c r="K26" s="389">
        <f t="shared" si="7"/>
        <v>0</v>
      </c>
      <c r="L26" s="380">
        <v>0</v>
      </c>
      <c r="M26" s="380">
        <v>0</v>
      </c>
      <c r="N26" s="380">
        <v>0</v>
      </c>
      <c r="O26" s="380">
        <v>0</v>
      </c>
      <c r="P26" s="380">
        <v>0</v>
      </c>
      <c r="Q26" s="380">
        <v>0</v>
      </c>
      <c r="R26" s="379">
        <v>0</v>
      </c>
      <c r="S26" s="392">
        <f t="shared" si="8"/>
        <v>0</v>
      </c>
      <c r="T26" s="380">
        <v>0</v>
      </c>
      <c r="U26" s="380">
        <v>0</v>
      </c>
      <c r="V26" s="388">
        <f t="shared" si="9"/>
        <v>0</v>
      </c>
      <c r="W26" s="380">
        <v>0</v>
      </c>
      <c r="X26" s="380">
        <v>0</v>
      </c>
      <c r="Y26" s="380">
        <v>0</v>
      </c>
      <c r="Z26" s="380">
        <v>0</v>
      </c>
      <c r="AA26" s="380">
        <v>0</v>
      </c>
      <c r="AB26" s="380">
        <v>0</v>
      </c>
      <c r="AC26" s="380">
        <v>0</v>
      </c>
      <c r="AD26" s="380">
        <v>0</v>
      </c>
    </row>
    <row r="27" spans="1:30" ht="38.25">
      <c r="A27" s="365" t="s">
        <v>633</v>
      </c>
      <c r="B27" s="359" t="s">
        <v>428</v>
      </c>
      <c r="C27" s="380">
        <v>0</v>
      </c>
      <c r="D27" s="380">
        <v>0</v>
      </c>
      <c r="E27" s="380">
        <v>0</v>
      </c>
      <c r="F27" s="380">
        <v>0</v>
      </c>
      <c r="G27" s="380">
        <v>0</v>
      </c>
      <c r="H27" s="380">
        <v>0</v>
      </c>
      <c r="I27" s="388">
        <f t="shared" si="5"/>
        <v>0</v>
      </c>
      <c r="J27" s="389">
        <f t="shared" si="6"/>
        <v>0</v>
      </c>
      <c r="K27" s="389">
        <f t="shared" si="7"/>
        <v>0</v>
      </c>
      <c r="L27" s="380">
        <v>0</v>
      </c>
      <c r="M27" s="380">
        <v>0</v>
      </c>
      <c r="N27" s="380">
        <v>0</v>
      </c>
      <c r="O27" s="380">
        <v>0</v>
      </c>
      <c r="P27" s="380">
        <v>0</v>
      </c>
      <c r="Q27" s="380">
        <v>0</v>
      </c>
      <c r="R27" s="379">
        <v>0</v>
      </c>
      <c r="S27" s="392">
        <f t="shared" si="8"/>
        <v>0</v>
      </c>
      <c r="T27" s="380">
        <v>0</v>
      </c>
      <c r="U27" s="380">
        <v>0</v>
      </c>
      <c r="V27" s="388">
        <f t="shared" si="9"/>
        <v>0</v>
      </c>
      <c r="W27" s="380">
        <v>0</v>
      </c>
      <c r="X27" s="380">
        <v>0</v>
      </c>
      <c r="Y27" s="380">
        <v>0</v>
      </c>
      <c r="Z27" s="380">
        <v>0</v>
      </c>
      <c r="AA27" s="380">
        <v>0</v>
      </c>
      <c r="AB27" s="380">
        <v>0</v>
      </c>
      <c r="AC27" s="380">
        <v>0</v>
      </c>
      <c r="AD27" s="380">
        <v>0</v>
      </c>
    </row>
    <row r="28" spans="1:30" ht="38.25">
      <c r="A28" s="365" t="s">
        <v>634</v>
      </c>
      <c r="B28" s="359" t="s">
        <v>429</v>
      </c>
      <c r="C28" s="380">
        <v>0</v>
      </c>
      <c r="D28" s="380">
        <v>0</v>
      </c>
      <c r="E28" s="380">
        <v>0</v>
      </c>
      <c r="F28" s="380">
        <v>0</v>
      </c>
      <c r="G28" s="380">
        <v>0</v>
      </c>
      <c r="H28" s="380">
        <v>0</v>
      </c>
      <c r="I28" s="388">
        <f t="shared" si="5"/>
        <v>0</v>
      </c>
      <c r="J28" s="389">
        <f t="shared" si="6"/>
        <v>0</v>
      </c>
      <c r="K28" s="389">
        <f t="shared" si="7"/>
        <v>0</v>
      </c>
      <c r="L28" s="380">
        <v>0</v>
      </c>
      <c r="M28" s="380">
        <v>0</v>
      </c>
      <c r="N28" s="380">
        <v>0</v>
      </c>
      <c r="O28" s="380">
        <v>0</v>
      </c>
      <c r="P28" s="380">
        <v>0</v>
      </c>
      <c r="Q28" s="380">
        <v>0</v>
      </c>
      <c r="R28" s="379">
        <v>0</v>
      </c>
      <c r="S28" s="392">
        <f t="shared" si="8"/>
        <v>0</v>
      </c>
      <c r="T28" s="380">
        <v>0</v>
      </c>
      <c r="U28" s="380">
        <v>0</v>
      </c>
      <c r="V28" s="388">
        <f t="shared" si="9"/>
        <v>0</v>
      </c>
      <c r="W28" s="380">
        <v>0</v>
      </c>
      <c r="X28" s="380">
        <v>0</v>
      </c>
      <c r="Y28" s="380">
        <v>0</v>
      </c>
      <c r="Z28" s="380">
        <v>0</v>
      </c>
      <c r="AA28" s="380">
        <v>0</v>
      </c>
      <c r="AB28" s="380">
        <v>0</v>
      </c>
      <c r="AC28" s="380">
        <v>0</v>
      </c>
      <c r="AD28" s="380">
        <v>0</v>
      </c>
    </row>
    <row r="29" spans="1:30" ht="25.5">
      <c r="A29" s="363" t="s">
        <v>635</v>
      </c>
      <c r="B29" s="359" t="s">
        <v>430</v>
      </c>
      <c r="C29" s="380">
        <v>0</v>
      </c>
      <c r="D29" s="380">
        <v>0</v>
      </c>
      <c r="E29" s="380">
        <v>0</v>
      </c>
      <c r="F29" s="380">
        <v>0</v>
      </c>
      <c r="G29" s="380">
        <v>0</v>
      </c>
      <c r="H29" s="380">
        <v>0</v>
      </c>
      <c r="I29" s="388">
        <f t="shared" si="5"/>
        <v>0</v>
      </c>
      <c r="J29" s="389">
        <f t="shared" si="6"/>
        <v>0</v>
      </c>
      <c r="K29" s="389">
        <f t="shared" si="7"/>
        <v>0</v>
      </c>
      <c r="L29" s="380">
        <v>0</v>
      </c>
      <c r="M29" s="380">
        <v>0</v>
      </c>
      <c r="N29" s="380">
        <v>0</v>
      </c>
      <c r="O29" s="380">
        <v>0</v>
      </c>
      <c r="P29" s="380">
        <v>0</v>
      </c>
      <c r="Q29" s="380">
        <v>0</v>
      </c>
      <c r="R29" s="379">
        <v>0</v>
      </c>
      <c r="S29" s="392">
        <f t="shared" si="8"/>
        <v>0</v>
      </c>
      <c r="T29" s="380">
        <v>0</v>
      </c>
      <c r="U29" s="380">
        <v>0</v>
      </c>
      <c r="V29" s="388">
        <f t="shared" si="9"/>
        <v>0</v>
      </c>
      <c r="W29" s="380">
        <v>0</v>
      </c>
      <c r="X29" s="380">
        <v>0</v>
      </c>
      <c r="Y29" s="380">
        <v>0</v>
      </c>
      <c r="Z29" s="380">
        <v>0</v>
      </c>
      <c r="AA29" s="380">
        <v>0</v>
      </c>
      <c r="AB29" s="380">
        <v>0</v>
      </c>
      <c r="AC29" s="380">
        <v>0</v>
      </c>
      <c r="AD29" s="380">
        <v>0</v>
      </c>
    </row>
    <row r="30" spans="1:30" ht="15">
      <c r="A30" s="363" t="s">
        <v>636</v>
      </c>
      <c r="B30" s="359" t="s">
        <v>431</v>
      </c>
      <c r="C30" s="380">
        <v>0</v>
      </c>
      <c r="D30" s="380">
        <v>0</v>
      </c>
      <c r="E30" s="380">
        <v>0</v>
      </c>
      <c r="F30" s="380">
        <v>0</v>
      </c>
      <c r="G30" s="380">
        <v>0</v>
      </c>
      <c r="H30" s="380">
        <v>0</v>
      </c>
      <c r="I30" s="388">
        <f t="shared" si="5"/>
        <v>0</v>
      </c>
      <c r="J30" s="389">
        <f t="shared" si="6"/>
        <v>0</v>
      </c>
      <c r="K30" s="389">
        <f t="shared" si="7"/>
        <v>0</v>
      </c>
      <c r="L30" s="380">
        <v>0</v>
      </c>
      <c r="M30" s="380">
        <v>0</v>
      </c>
      <c r="N30" s="380">
        <v>0</v>
      </c>
      <c r="O30" s="380">
        <v>0</v>
      </c>
      <c r="P30" s="380">
        <v>0</v>
      </c>
      <c r="Q30" s="380">
        <v>0</v>
      </c>
      <c r="R30" s="379">
        <v>0</v>
      </c>
      <c r="S30" s="392">
        <f t="shared" si="8"/>
        <v>0</v>
      </c>
      <c r="T30" s="380">
        <v>0</v>
      </c>
      <c r="U30" s="380">
        <v>0</v>
      </c>
      <c r="V30" s="388">
        <f t="shared" si="9"/>
        <v>0</v>
      </c>
      <c r="W30" s="380">
        <v>0</v>
      </c>
      <c r="X30" s="380">
        <v>0</v>
      </c>
      <c r="Y30" s="380">
        <v>0</v>
      </c>
      <c r="Z30" s="380">
        <v>0</v>
      </c>
      <c r="AA30" s="380">
        <v>0</v>
      </c>
      <c r="AB30" s="380">
        <v>0</v>
      </c>
      <c r="AC30" s="380">
        <v>0</v>
      </c>
      <c r="AD30" s="380">
        <v>0</v>
      </c>
    </row>
    <row r="31" spans="1:30" ht="15">
      <c r="A31" s="363" t="s">
        <v>637</v>
      </c>
      <c r="B31" s="359" t="s">
        <v>432</v>
      </c>
      <c r="C31" s="380">
        <v>0</v>
      </c>
      <c r="D31" s="380">
        <v>0</v>
      </c>
      <c r="E31" s="380">
        <v>0</v>
      </c>
      <c r="F31" s="380">
        <v>0</v>
      </c>
      <c r="G31" s="380">
        <v>0</v>
      </c>
      <c r="H31" s="380">
        <v>0</v>
      </c>
      <c r="I31" s="388">
        <f t="shared" si="5"/>
        <v>0</v>
      </c>
      <c r="J31" s="389">
        <f t="shared" si="6"/>
        <v>0</v>
      </c>
      <c r="K31" s="389">
        <f t="shared" si="7"/>
        <v>0</v>
      </c>
      <c r="L31" s="380">
        <v>0</v>
      </c>
      <c r="M31" s="380">
        <v>0</v>
      </c>
      <c r="N31" s="380">
        <v>0</v>
      </c>
      <c r="O31" s="380">
        <v>0</v>
      </c>
      <c r="P31" s="380">
        <v>0</v>
      </c>
      <c r="Q31" s="380">
        <v>0</v>
      </c>
      <c r="R31" s="379">
        <v>0</v>
      </c>
      <c r="S31" s="392">
        <f t="shared" si="8"/>
        <v>0</v>
      </c>
      <c r="T31" s="380">
        <v>0</v>
      </c>
      <c r="U31" s="380">
        <v>0</v>
      </c>
      <c r="V31" s="388">
        <f t="shared" si="9"/>
        <v>0</v>
      </c>
      <c r="W31" s="380">
        <v>0</v>
      </c>
      <c r="X31" s="380">
        <v>0</v>
      </c>
      <c r="Y31" s="380">
        <v>0</v>
      </c>
      <c r="Z31" s="380">
        <v>0</v>
      </c>
      <c r="AA31" s="380">
        <v>0</v>
      </c>
      <c r="AB31" s="380">
        <v>0</v>
      </c>
      <c r="AC31" s="380">
        <v>0</v>
      </c>
      <c r="AD31" s="380">
        <v>0</v>
      </c>
    </row>
    <row r="32" spans="1:30" ht="25.5">
      <c r="A32" s="363" t="s">
        <v>638</v>
      </c>
      <c r="B32" s="359" t="s">
        <v>433</v>
      </c>
      <c r="C32" s="380">
        <v>0</v>
      </c>
      <c r="D32" s="380">
        <v>0</v>
      </c>
      <c r="E32" s="380">
        <v>0</v>
      </c>
      <c r="F32" s="380">
        <v>0</v>
      </c>
      <c r="G32" s="380">
        <v>0</v>
      </c>
      <c r="H32" s="380">
        <v>0</v>
      </c>
      <c r="I32" s="388">
        <f t="shared" si="5"/>
        <v>0</v>
      </c>
      <c r="J32" s="389">
        <f t="shared" si="6"/>
        <v>0</v>
      </c>
      <c r="K32" s="389">
        <f t="shared" si="7"/>
        <v>0</v>
      </c>
      <c r="L32" s="380">
        <v>0</v>
      </c>
      <c r="M32" s="380">
        <v>0</v>
      </c>
      <c r="N32" s="380">
        <v>0</v>
      </c>
      <c r="O32" s="380">
        <v>0</v>
      </c>
      <c r="P32" s="380">
        <v>0</v>
      </c>
      <c r="Q32" s="380">
        <v>0</v>
      </c>
      <c r="R32" s="379">
        <v>0</v>
      </c>
      <c r="S32" s="392">
        <f t="shared" si="8"/>
        <v>0</v>
      </c>
      <c r="T32" s="380">
        <v>0</v>
      </c>
      <c r="U32" s="380">
        <v>0</v>
      </c>
      <c r="V32" s="388">
        <f t="shared" si="9"/>
        <v>0</v>
      </c>
      <c r="W32" s="380">
        <v>0</v>
      </c>
      <c r="X32" s="380">
        <v>0</v>
      </c>
      <c r="Y32" s="380">
        <v>0</v>
      </c>
      <c r="Z32" s="380">
        <v>0</v>
      </c>
      <c r="AA32" s="380">
        <v>0</v>
      </c>
      <c r="AB32" s="380">
        <v>0</v>
      </c>
      <c r="AC32" s="380">
        <v>0</v>
      </c>
      <c r="AD32" s="380">
        <v>0</v>
      </c>
    </row>
    <row r="33" spans="1:30" ht="25.5">
      <c r="A33" s="363" t="s">
        <v>639</v>
      </c>
      <c r="B33" s="359" t="s">
        <v>434</v>
      </c>
      <c r="C33" s="380">
        <v>0</v>
      </c>
      <c r="D33" s="380">
        <v>0</v>
      </c>
      <c r="E33" s="380">
        <v>0</v>
      </c>
      <c r="F33" s="380">
        <v>0</v>
      </c>
      <c r="G33" s="380">
        <v>0</v>
      </c>
      <c r="H33" s="380">
        <v>0</v>
      </c>
      <c r="I33" s="388">
        <f t="shared" si="5"/>
        <v>0</v>
      </c>
      <c r="J33" s="389">
        <f t="shared" si="6"/>
        <v>0</v>
      </c>
      <c r="K33" s="389">
        <f t="shared" si="7"/>
        <v>0</v>
      </c>
      <c r="L33" s="380">
        <v>0</v>
      </c>
      <c r="M33" s="380">
        <v>0</v>
      </c>
      <c r="N33" s="380">
        <v>0</v>
      </c>
      <c r="O33" s="380">
        <v>0</v>
      </c>
      <c r="P33" s="380">
        <v>0</v>
      </c>
      <c r="Q33" s="380">
        <v>0</v>
      </c>
      <c r="R33" s="379">
        <v>0</v>
      </c>
      <c r="S33" s="392">
        <f t="shared" si="8"/>
        <v>0</v>
      </c>
      <c r="T33" s="380">
        <v>0</v>
      </c>
      <c r="U33" s="380">
        <v>0</v>
      </c>
      <c r="V33" s="388">
        <f t="shared" si="9"/>
        <v>0</v>
      </c>
      <c r="W33" s="380">
        <v>0</v>
      </c>
      <c r="X33" s="380">
        <v>0</v>
      </c>
      <c r="Y33" s="380">
        <v>0</v>
      </c>
      <c r="Z33" s="380">
        <v>0</v>
      </c>
      <c r="AA33" s="380">
        <v>0</v>
      </c>
      <c r="AB33" s="380">
        <v>0</v>
      </c>
      <c r="AC33" s="380">
        <v>0</v>
      </c>
      <c r="AD33" s="380">
        <v>0</v>
      </c>
    </row>
    <row r="34" spans="1:30" ht="33">
      <c r="A34" s="356" t="s">
        <v>435</v>
      </c>
      <c r="B34" s="357" t="s">
        <v>101</v>
      </c>
      <c r="C34" s="404">
        <v>0</v>
      </c>
      <c r="D34" s="405">
        <v>1</v>
      </c>
      <c r="E34" s="405">
        <v>0</v>
      </c>
      <c r="F34" s="405">
        <v>1</v>
      </c>
      <c r="G34" s="405">
        <v>0</v>
      </c>
      <c r="H34" s="405">
        <v>0</v>
      </c>
      <c r="I34" s="406">
        <f t="shared" si="5"/>
        <v>1</v>
      </c>
      <c r="J34" s="389">
        <f t="shared" si="6"/>
        <v>1</v>
      </c>
      <c r="K34" s="389">
        <f t="shared" si="7"/>
        <v>1</v>
      </c>
      <c r="L34" s="405">
        <v>0</v>
      </c>
      <c r="M34" s="405">
        <v>1</v>
      </c>
      <c r="N34" s="405">
        <v>1</v>
      </c>
      <c r="O34" s="405">
        <v>0</v>
      </c>
      <c r="P34" s="405">
        <v>0</v>
      </c>
      <c r="Q34" s="405">
        <v>1</v>
      </c>
      <c r="R34" s="405">
        <v>0</v>
      </c>
      <c r="S34" s="407">
        <f t="shared" si="8"/>
        <v>0</v>
      </c>
      <c r="T34" s="404">
        <v>1</v>
      </c>
      <c r="U34" s="405">
        <v>0</v>
      </c>
      <c r="V34" s="406">
        <f t="shared" si="9"/>
        <v>1</v>
      </c>
      <c r="W34" s="405">
        <v>1</v>
      </c>
      <c r="X34" s="405">
        <v>0</v>
      </c>
      <c r="Y34" s="405">
        <v>0</v>
      </c>
      <c r="Z34" s="405">
        <v>0</v>
      </c>
      <c r="AA34" s="405">
        <v>0</v>
      </c>
      <c r="AB34" s="405">
        <v>1</v>
      </c>
      <c r="AC34" s="405">
        <v>0</v>
      </c>
      <c r="AD34" s="408">
        <v>1</v>
      </c>
    </row>
    <row r="35" spans="1:30" ht="29.25">
      <c r="A35" s="361" t="s">
        <v>682</v>
      </c>
      <c r="B35" s="359" t="s">
        <v>156</v>
      </c>
      <c r="C35" s="380">
        <v>0</v>
      </c>
      <c r="D35" s="380">
        <v>0</v>
      </c>
      <c r="E35" s="380">
        <v>0</v>
      </c>
      <c r="F35" s="380">
        <v>0</v>
      </c>
      <c r="G35" s="380">
        <v>0</v>
      </c>
      <c r="H35" s="380">
        <v>0</v>
      </c>
      <c r="I35" s="388">
        <f t="shared" si="5"/>
        <v>0</v>
      </c>
      <c r="J35" s="389">
        <f t="shared" si="6"/>
        <v>0</v>
      </c>
      <c r="K35" s="389">
        <f t="shared" si="7"/>
        <v>0</v>
      </c>
      <c r="L35" s="380">
        <v>0</v>
      </c>
      <c r="M35" s="380">
        <v>0</v>
      </c>
      <c r="N35" s="380">
        <v>0</v>
      </c>
      <c r="O35" s="380">
        <v>0</v>
      </c>
      <c r="P35" s="380">
        <v>0</v>
      </c>
      <c r="Q35" s="380">
        <v>0</v>
      </c>
      <c r="R35" s="379">
        <v>0</v>
      </c>
      <c r="S35" s="392">
        <f t="shared" si="8"/>
        <v>0</v>
      </c>
      <c r="T35" s="380">
        <v>0</v>
      </c>
      <c r="U35" s="380">
        <v>0</v>
      </c>
      <c r="V35" s="388">
        <f t="shared" si="9"/>
        <v>0</v>
      </c>
      <c r="W35" s="380">
        <v>0</v>
      </c>
      <c r="X35" s="380">
        <v>0</v>
      </c>
      <c r="Y35" s="380">
        <v>0</v>
      </c>
      <c r="Z35" s="380">
        <v>0</v>
      </c>
      <c r="AA35" s="380">
        <v>0</v>
      </c>
      <c r="AB35" s="380">
        <v>0</v>
      </c>
      <c r="AC35" s="380">
        <v>0</v>
      </c>
      <c r="AD35" s="380">
        <v>0</v>
      </c>
    </row>
    <row r="36" spans="1:30" ht="15">
      <c r="A36" s="360" t="s">
        <v>640</v>
      </c>
      <c r="B36" s="359" t="s">
        <v>436</v>
      </c>
      <c r="C36" s="380">
        <v>0</v>
      </c>
      <c r="D36" s="380">
        <v>0</v>
      </c>
      <c r="E36" s="380">
        <v>0</v>
      </c>
      <c r="F36" s="380">
        <v>0</v>
      </c>
      <c r="G36" s="380">
        <v>0</v>
      </c>
      <c r="H36" s="380">
        <v>0</v>
      </c>
      <c r="I36" s="388">
        <f t="shared" si="5"/>
        <v>0</v>
      </c>
      <c r="J36" s="389">
        <f t="shared" si="6"/>
        <v>0</v>
      </c>
      <c r="K36" s="389">
        <f t="shared" si="7"/>
        <v>0</v>
      </c>
      <c r="L36" s="380">
        <v>0</v>
      </c>
      <c r="M36" s="380">
        <v>0</v>
      </c>
      <c r="N36" s="380">
        <v>0</v>
      </c>
      <c r="O36" s="380">
        <v>0</v>
      </c>
      <c r="P36" s="380">
        <v>0</v>
      </c>
      <c r="Q36" s="380">
        <v>0</v>
      </c>
      <c r="R36" s="379">
        <v>0</v>
      </c>
      <c r="S36" s="392">
        <f t="shared" si="8"/>
        <v>0</v>
      </c>
      <c r="T36" s="380">
        <v>0</v>
      </c>
      <c r="U36" s="380">
        <v>0</v>
      </c>
      <c r="V36" s="388">
        <f t="shared" si="9"/>
        <v>0</v>
      </c>
      <c r="W36" s="380">
        <v>0</v>
      </c>
      <c r="X36" s="380">
        <v>0</v>
      </c>
      <c r="Y36" s="380">
        <v>0</v>
      </c>
      <c r="Z36" s="380">
        <v>0</v>
      </c>
      <c r="AA36" s="380">
        <v>0</v>
      </c>
      <c r="AB36" s="380">
        <v>0</v>
      </c>
      <c r="AC36" s="380">
        <v>0</v>
      </c>
      <c r="AD36" s="380">
        <v>0</v>
      </c>
    </row>
    <row r="37" spans="1:30" ht="25.5">
      <c r="A37" s="363" t="s">
        <v>641</v>
      </c>
      <c r="B37" s="362" t="s">
        <v>157</v>
      </c>
      <c r="C37" s="380">
        <v>0</v>
      </c>
      <c r="D37" s="380">
        <v>0</v>
      </c>
      <c r="E37" s="380">
        <v>0</v>
      </c>
      <c r="F37" s="380">
        <v>0</v>
      </c>
      <c r="G37" s="380">
        <v>0</v>
      </c>
      <c r="H37" s="380">
        <v>0</v>
      </c>
      <c r="I37" s="388">
        <f t="shared" si="5"/>
        <v>0</v>
      </c>
      <c r="J37" s="389">
        <f t="shared" si="6"/>
        <v>0</v>
      </c>
      <c r="K37" s="389">
        <f t="shared" si="7"/>
        <v>0</v>
      </c>
      <c r="L37" s="380">
        <v>0</v>
      </c>
      <c r="M37" s="380">
        <v>0</v>
      </c>
      <c r="N37" s="380">
        <v>0</v>
      </c>
      <c r="O37" s="380">
        <v>0</v>
      </c>
      <c r="P37" s="380">
        <v>0</v>
      </c>
      <c r="Q37" s="380">
        <v>0</v>
      </c>
      <c r="R37" s="379">
        <v>0</v>
      </c>
      <c r="S37" s="392">
        <f t="shared" si="8"/>
        <v>0</v>
      </c>
      <c r="T37" s="380">
        <v>0</v>
      </c>
      <c r="U37" s="380">
        <v>0</v>
      </c>
      <c r="V37" s="388">
        <f t="shared" si="9"/>
        <v>0</v>
      </c>
      <c r="W37" s="380">
        <v>0</v>
      </c>
      <c r="X37" s="380">
        <v>0</v>
      </c>
      <c r="Y37" s="380">
        <v>0</v>
      </c>
      <c r="Z37" s="380">
        <v>0</v>
      </c>
      <c r="AA37" s="380">
        <v>0</v>
      </c>
      <c r="AB37" s="380">
        <v>0</v>
      </c>
      <c r="AC37" s="380">
        <v>0</v>
      </c>
      <c r="AD37" s="380">
        <v>0</v>
      </c>
    </row>
    <row r="38" spans="1:30" ht="15">
      <c r="A38" s="363" t="s">
        <v>642</v>
      </c>
      <c r="B38" s="362" t="s">
        <v>158</v>
      </c>
      <c r="C38" s="380">
        <v>0</v>
      </c>
      <c r="D38" s="380">
        <v>0</v>
      </c>
      <c r="E38" s="380">
        <v>0</v>
      </c>
      <c r="F38" s="380">
        <v>0</v>
      </c>
      <c r="G38" s="380">
        <v>0</v>
      </c>
      <c r="H38" s="380">
        <v>0</v>
      </c>
      <c r="I38" s="388">
        <f t="shared" si="5"/>
        <v>0</v>
      </c>
      <c r="J38" s="389">
        <f t="shared" si="6"/>
        <v>0</v>
      </c>
      <c r="K38" s="389">
        <f t="shared" si="7"/>
        <v>0</v>
      </c>
      <c r="L38" s="380">
        <v>0</v>
      </c>
      <c r="M38" s="380">
        <v>0</v>
      </c>
      <c r="N38" s="380">
        <v>0</v>
      </c>
      <c r="O38" s="380">
        <v>0</v>
      </c>
      <c r="P38" s="380">
        <v>0</v>
      </c>
      <c r="Q38" s="380">
        <v>0</v>
      </c>
      <c r="R38" s="379">
        <v>0</v>
      </c>
      <c r="S38" s="392">
        <f t="shared" si="8"/>
        <v>0</v>
      </c>
      <c r="T38" s="380">
        <v>0</v>
      </c>
      <c r="U38" s="380">
        <v>0</v>
      </c>
      <c r="V38" s="388">
        <f t="shared" si="9"/>
        <v>0</v>
      </c>
      <c r="W38" s="380">
        <v>0</v>
      </c>
      <c r="X38" s="380">
        <v>0</v>
      </c>
      <c r="Y38" s="380">
        <v>0</v>
      </c>
      <c r="Z38" s="380">
        <v>0</v>
      </c>
      <c r="AA38" s="380">
        <v>0</v>
      </c>
      <c r="AB38" s="380">
        <v>0</v>
      </c>
      <c r="AC38" s="380">
        <v>0</v>
      </c>
      <c r="AD38" s="380">
        <v>0</v>
      </c>
    </row>
    <row r="39" spans="1:30" ht="25.5">
      <c r="A39" s="363" t="s">
        <v>643</v>
      </c>
      <c r="B39" s="362" t="s">
        <v>159</v>
      </c>
      <c r="C39" s="380">
        <v>0</v>
      </c>
      <c r="D39" s="380">
        <v>0</v>
      </c>
      <c r="E39" s="380">
        <v>0</v>
      </c>
      <c r="F39" s="380">
        <v>0</v>
      </c>
      <c r="G39" s="380">
        <v>0</v>
      </c>
      <c r="H39" s="380">
        <v>0</v>
      </c>
      <c r="I39" s="388">
        <f t="shared" si="5"/>
        <v>0</v>
      </c>
      <c r="J39" s="389">
        <f t="shared" si="6"/>
        <v>0</v>
      </c>
      <c r="K39" s="389">
        <f t="shared" si="7"/>
        <v>0</v>
      </c>
      <c r="L39" s="380">
        <v>0</v>
      </c>
      <c r="M39" s="380">
        <v>0</v>
      </c>
      <c r="N39" s="380">
        <v>0</v>
      </c>
      <c r="O39" s="380">
        <v>0</v>
      </c>
      <c r="P39" s="380">
        <v>0</v>
      </c>
      <c r="Q39" s="380">
        <v>0</v>
      </c>
      <c r="R39" s="379">
        <v>0</v>
      </c>
      <c r="S39" s="392">
        <f t="shared" si="8"/>
        <v>0</v>
      </c>
      <c r="T39" s="380">
        <v>0</v>
      </c>
      <c r="U39" s="380">
        <v>0</v>
      </c>
      <c r="V39" s="388">
        <f t="shared" si="9"/>
        <v>0</v>
      </c>
      <c r="W39" s="380">
        <v>0</v>
      </c>
      <c r="X39" s="380">
        <v>0</v>
      </c>
      <c r="Y39" s="380">
        <v>0</v>
      </c>
      <c r="Z39" s="380">
        <v>0</v>
      </c>
      <c r="AA39" s="380">
        <v>0</v>
      </c>
      <c r="AB39" s="380">
        <v>0</v>
      </c>
      <c r="AC39" s="380">
        <v>0</v>
      </c>
      <c r="AD39" s="380">
        <v>0</v>
      </c>
    </row>
    <row r="40" spans="1:30" ht="15">
      <c r="A40" s="363" t="s">
        <v>644</v>
      </c>
      <c r="B40" s="362" t="s">
        <v>437</v>
      </c>
      <c r="C40" s="380">
        <v>0</v>
      </c>
      <c r="D40" s="380">
        <v>0</v>
      </c>
      <c r="E40" s="380">
        <v>0</v>
      </c>
      <c r="F40" s="380">
        <v>0</v>
      </c>
      <c r="G40" s="380">
        <v>0</v>
      </c>
      <c r="H40" s="380">
        <v>0</v>
      </c>
      <c r="I40" s="388">
        <f t="shared" si="5"/>
        <v>0</v>
      </c>
      <c r="J40" s="389">
        <f t="shared" si="6"/>
        <v>0</v>
      </c>
      <c r="K40" s="389">
        <f t="shared" si="7"/>
        <v>0</v>
      </c>
      <c r="L40" s="380">
        <v>0</v>
      </c>
      <c r="M40" s="380">
        <v>0</v>
      </c>
      <c r="N40" s="380">
        <v>0</v>
      </c>
      <c r="O40" s="380">
        <v>0</v>
      </c>
      <c r="P40" s="380">
        <v>0</v>
      </c>
      <c r="Q40" s="380">
        <v>0</v>
      </c>
      <c r="R40" s="379">
        <v>0</v>
      </c>
      <c r="S40" s="392">
        <f t="shared" si="8"/>
        <v>0</v>
      </c>
      <c r="T40" s="380">
        <v>0</v>
      </c>
      <c r="U40" s="380">
        <v>0</v>
      </c>
      <c r="V40" s="388">
        <f t="shared" si="9"/>
        <v>0</v>
      </c>
      <c r="W40" s="380">
        <v>0</v>
      </c>
      <c r="X40" s="380">
        <v>0</v>
      </c>
      <c r="Y40" s="380">
        <v>0</v>
      </c>
      <c r="Z40" s="380">
        <v>0</v>
      </c>
      <c r="AA40" s="380">
        <v>0</v>
      </c>
      <c r="AB40" s="380">
        <v>0</v>
      </c>
      <c r="AC40" s="380">
        <v>0</v>
      </c>
      <c r="AD40" s="380">
        <v>0</v>
      </c>
    </row>
    <row r="41" spans="1:30" ht="25.5">
      <c r="A41" s="363" t="s">
        <v>645</v>
      </c>
      <c r="B41" s="362" t="s">
        <v>438</v>
      </c>
      <c r="C41" s="380">
        <v>0</v>
      </c>
      <c r="D41" s="380">
        <v>0</v>
      </c>
      <c r="E41" s="380">
        <v>0</v>
      </c>
      <c r="F41" s="380">
        <v>0</v>
      </c>
      <c r="G41" s="380">
        <v>0</v>
      </c>
      <c r="H41" s="380">
        <v>0</v>
      </c>
      <c r="I41" s="388">
        <f t="shared" si="5"/>
        <v>0</v>
      </c>
      <c r="J41" s="389">
        <f t="shared" si="6"/>
        <v>0</v>
      </c>
      <c r="K41" s="389">
        <f t="shared" si="7"/>
        <v>0</v>
      </c>
      <c r="L41" s="380">
        <v>0</v>
      </c>
      <c r="M41" s="380">
        <v>0</v>
      </c>
      <c r="N41" s="380">
        <v>0</v>
      </c>
      <c r="O41" s="380">
        <v>0</v>
      </c>
      <c r="P41" s="380">
        <v>0</v>
      </c>
      <c r="Q41" s="380">
        <v>0</v>
      </c>
      <c r="R41" s="379">
        <v>0</v>
      </c>
      <c r="S41" s="392">
        <f t="shared" si="8"/>
        <v>0</v>
      </c>
      <c r="T41" s="380">
        <v>0</v>
      </c>
      <c r="U41" s="380">
        <v>0</v>
      </c>
      <c r="V41" s="388">
        <f t="shared" si="9"/>
        <v>0</v>
      </c>
      <c r="W41" s="380">
        <v>0</v>
      </c>
      <c r="X41" s="380">
        <v>0</v>
      </c>
      <c r="Y41" s="380">
        <v>0</v>
      </c>
      <c r="Z41" s="380">
        <v>0</v>
      </c>
      <c r="AA41" s="380">
        <v>0</v>
      </c>
      <c r="AB41" s="380">
        <v>0</v>
      </c>
      <c r="AC41" s="380">
        <v>0</v>
      </c>
      <c r="AD41" s="380">
        <v>0</v>
      </c>
    </row>
    <row r="42" spans="1:30" ht="33">
      <c r="A42" s="356" t="s">
        <v>439</v>
      </c>
      <c r="B42" s="357" t="s">
        <v>102</v>
      </c>
      <c r="C42" s="404">
        <v>1</v>
      </c>
      <c r="D42" s="405">
        <v>1</v>
      </c>
      <c r="E42" s="405">
        <v>0</v>
      </c>
      <c r="F42" s="405">
        <v>1</v>
      </c>
      <c r="G42" s="405">
        <v>0</v>
      </c>
      <c r="H42" s="405">
        <v>0</v>
      </c>
      <c r="I42" s="406">
        <f t="shared" si="5"/>
        <v>1</v>
      </c>
      <c r="J42" s="389">
        <f t="shared" si="6"/>
        <v>2</v>
      </c>
      <c r="K42" s="389">
        <f t="shared" si="7"/>
        <v>1</v>
      </c>
      <c r="L42" s="405">
        <v>1</v>
      </c>
      <c r="M42" s="405">
        <v>0</v>
      </c>
      <c r="N42" s="405">
        <v>0</v>
      </c>
      <c r="O42" s="405">
        <v>0</v>
      </c>
      <c r="P42" s="405">
        <v>0</v>
      </c>
      <c r="Q42" s="405">
        <v>1</v>
      </c>
      <c r="R42" s="405">
        <v>0</v>
      </c>
      <c r="S42" s="407">
        <f t="shared" si="8"/>
        <v>1</v>
      </c>
      <c r="T42" s="404">
        <v>1</v>
      </c>
      <c r="U42" s="405">
        <v>0</v>
      </c>
      <c r="V42" s="406">
        <f t="shared" si="9"/>
        <v>1</v>
      </c>
      <c r="W42" s="405">
        <v>0</v>
      </c>
      <c r="X42" s="405">
        <v>1</v>
      </c>
      <c r="Y42" s="405">
        <v>1</v>
      </c>
      <c r="Z42" s="405">
        <v>0</v>
      </c>
      <c r="AA42" s="405">
        <v>0</v>
      </c>
      <c r="AB42" s="405">
        <v>0</v>
      </c>
      <c r="AC42" s="405">
        <v>0</v>
      </c>
      <c r="AD42" s="408">
        <v>0</v>
      </c>
    </row>
    <row r="43" spans="1:30" ht="16.5">
      <c r="A43" s="356" t="s">
        <v>440</v>
      </c>
      <c r="B43" s="357" t="s">
        <v>160</v>
      </c>
      <c r="C43" s="404">
        <v>4</v>
      </c>
      <c r="D43" s="405">
        <v>10</v>
      </c>
      <c r="E43" s="405">
        <v>0</v>
      </c>
      <c r="F43" s="405">
        <v>10</v>
      </c>
      <c r="G43" s="405">
        <v>0</v>
      </c>
      <c r="H43" s="405">
        <v>0</v>
      </c>
      <c r="I43" s="406">
        <f t="shared" si="5"/>
        <v>10</v>
      </c>
      <c r="J43" s="389">
        <f t="shared" si="6"/>
        <v>14</v>
      </c>
      <c r="K43" s="389">
        <f t="shared" si="7"/>
        <v>12</v>
      </c>
      <c r="L43" s="405">
        <v>7</v>
      </c>
      <c r="M43" s="405">
        <v>5</v>
      </c>
      <c r="N43" s="405">
        <v>5</v>
      </c>
      <c r="O43" s="405">
        <v>0</v>
      </c>
      <c r="P43" s="405">
        <v>0</v>
      </c>
      <c r="Q43" s="405">
        <v>12</v>
      </c>
      <c r="R43" s="405">
        <v>2</v>
      </c>
      <c r="S43" s="407">
        <f t="shared" si="8"/>
        <v>2</v>
      </c>
      <c r="T43" s="404">
        <v>14</v>
      </c>
      <c r="U43" s="405">
        <v>0</v>
      </c>
      <c r="V43" s="406">
        <f t="shared" si="9"/>
        <v>14</v>
      </c>
      <c r="W43" s="405">
        <v>6</v>
      </c>
      <c r="X43" s="405">
        <v>5</v>
      </c>
      <c r="Y43" s="405">
        <v>2</v>
      </c>
      <c r="Z43" s="405">
        <v>0</v>
      </c>
      <c r="AA43" s="405">
        <v>1</v>
      </c>
      <c r="AB43" s="405">
        <v>8</v>
      </c>
      <c r="AC43" s="405">
        <v>0</v>
      </c>
      <c r="AD43" s="408">
        <v>5</v>
      </c>
    </row>
    <row r="44" spans="1:30" ht="16.5">
      <c r="A44" s="361" t="s">
        <v>683</v>
      </c>
      <c r="B44" s="362" t="s">
        <v>441</v>
      </c>
      <c r="C44" s="380">
        <v>0</v>
      </c>
      <c r="D44" s="379">
        <v>1</v>
      </c>
      <c r="E44" s="379">
        <v>0</v>
      </c>
      <c r="F44" s="379">
        <v>1</v>
      </c>
      <c r="G44" s="379">
        <v>0</v>
      </c>
      <c r="H44" s="379">
        <v>0</v>
      </c>
      <c r="I44" s="388">
        <f t="shared" si="0"/>
        <v>1</v>
      </c>
      <c r="J44" s="389">
        <f t="shared" si="1"/>
        <v>1</v>
      </c>
      <c r="K44" s="389">
        <f t="shared" si="2"/>
        <v>1</v>
      </c>
      <c r="L44" s="379">
        <v>1</v>
      </c>
      <c r="M44" s="379">
        <v>0</v>
      </c>
      <c r="N44" s="379">
        <v>0</v>
      </c>
      <c r="O44" s="379">
        <v>0</v>
      </c>
      <c r="P44" s="379">
        <v>0</v>
      </c>
      <c r="Q44" s="379">
        <v>1</v>
      </c>
      <c r="R44" s="379">
        <v>0</v>
      </c>
      <c r="S44" s="392">
        <f t="shared" si="3"/>
        <v>0</v>
      </c>
      <c r="T44" s="380">
        <v>1</v>
      </c>
      <c r="U44" s="379">
        <v>0</v>
      </c>
      <c r="V44" s="388">
        <f t="shared" si="4"/>
        <v>1</v>
      </c>
      <c r="W44" s="379">
        <v>0</v>
      </c>
      <c r="X44" s="379">
        <v>0</v>
      </c>
      <c r="Y44" s="379">
        <v>0</v>
      </c>
      <c r="Z44" s="379">
        <v>0</v>
      </c>
      <c r="AA44" s="379">
        <v>1</v>
      </c>
      <c r="AB44" s="379">
        <v>0</v>
      </c>
      <c r="AC44" s="379">
        <v>0</v>
      </c>
      <c r="AD44" s="381">
        <v>0</v>
      </c>
    </row>
    <row r="45" spans="1:30" ht="15">
      <c r="A45" s="363" t="s">
        <v>646</v>
      </c>
      <c r="B45" s="362" t="s">
        <v>442</v>
      </c>
      <c r="C45" s="380">
        <v>1</v>
      </c>
      <c r="D45" s="379">
        <v>3</v>
      </c>
      <c r="E45" s="379">
        <v>0</v>
      </c>
      <c r="F45" s="379">
        <v>3</v>
      </c>
      <c r="G45" s="379">
        <v>0</v>
      </c>
      <c r="H45" s="379">
        <v>0</v>
      </c>
      <c r="I45" s="388">
        <f t="shared" si="0"/>
        <v>3</v>
      </c>
      <c r="J45" s="389">
        <f t="shared" si="1"/>
        <v>4</v>
      </c>
      <c r="K45" s="389">
        <f t="shared" si="2"/>
        <v>3</v>
      </c>
      <c r="L45" s="379">
        <v>2</v>
      </c>
      <c r="M45" s="379">
        <v>1</v>
      </c>
      <c r="N45" s="379">
        <v>1</v>
      </c>
      <c r="O45" s="379">
        <v>0</v>
      </c>
      <c r="P45" s="379">
        <v>0</v>
      </c>
      <c r="Q45" s="379">
        <v>3</v>
      </c>
      <c r="R45" s="379">
        <v>0</v>
      </c>
      <c r="S45" s="392">
        <f t="shared" si="3"/>
        <v>1</v>
      </c>
      <c r="T45" s="380">
        <v>4</v>
      </c>
      <c r="U45" s="379">
        <v>0</v>
      </c>
      <c r="V45" s="388">
        <f t="shared" si="4"/>
        <v>4</v>
      </c>
      <c r="W45" s="379">
        <v>4</v>
      </c>
      <c r="X45" s="379">
        <v>0</v>
      </c>
      <c r="Y45" s="379">
        <v>0</v>
      </c>
      <c r="Z45" s="379">
        <v>0</v>
      </c>
      <c r="AA45" s="379">
        <v>0</v>
      </c>
      <c r="AB45" s="379">
        <v>4</v>
      </c>
      <c r="AC45" s="379">
        <v>0</v>
      </c>
      <c r="AD45" s="381">
        <v>1</v>
      </c>
    </row>
    <row r="46" spans="1:30" ht="15">
      <c r="A46" s="363" t="s">
        <v>647</v>
      </c>
      <c r="B46" s="362" t="s">
        <v>443</v>
      </c>
      <c r="C46" s="380">
        <v>0</v>
      </c>
      <c r="D46" s="379">
        <v>0</v>
      </c>
      <c r="E46" s="379">
        <v>0</v>
      </c>
      <c r="F46" s="379">
        <v>0</v>
      </c>
      <c r="G46" s="379">
        <v>0</v>
      </c>
      <c r="H46" s="379">
        <v>0</v>
      </c>
      <c r="I46" s="388">
        <f t="shared" si="0"/>
        <v>0</v>
      </c>
      <c r="J46" s="389">
        <f t="shared" si="1"/>
        <v>0</v>
      </c>
      <c r="K46" s="389">
        <f t="shared" si="2"/>
        <v>0</v>
      </c>
      <c r="L46" s="379">
        <v>0</v>
      </c>
      <c r="M46" s="379">
        <v>0</v>
      </c>
      <c r="N46" s="379">
        <v>0</v>
      </c>
      <c r="O46" s="379">
        <v>0</v>
      </c>
      <c r="P46" s="379">
        <v>0</v>
      </c>
      <c r="Q46" s="379">
        <v>0</v>
      </c>
      <c r="R46" s="379">
        <v>0</v>
      </c>
      <c r="S46" s="392">
        <f t="shared" si="3"/>
        <v>0</v>
      </c>
      <c r="T46" s="380"/>
      <c r="U46" s="379"/>
      <c r="V46" s="388">
        <f t="shared" si="4"/>
        <v>0</v>
      </c>
      <c r="W46" s="379"/>
      <c r="X46" s="379"/>
      <c r="Y46" s="379"/>
      <c r="Z46" s="379"/>
      <c r="AA46" s="379"/>
      <c r="AB46" s="379"/>
      <c r="AC46" s="379"/>
      <c r="AD46" s="381"/>
    </row>
    <row r="47" spans="1:30" ht="76.5">
      <c r="A47" s="363" t="s">
        <v>648</v>
      </c>
      <c r="B47" s="362" t="s">
        <v>444</v>
      </c>
      <c r="C47" s="380">
        <v>0</v>
      </c>
      <c r="D47" s="379">
        <v>0</v>
      </c>
      <c r="E47" s="379">
        <v>0</v>
      </c>
      <c r="F47" s="379">
        <v>0</v>
      </c>
      <c r="G47" s="379">
        <v>0</v>
      </c>
      <c r="H47" s="379">
        <v>0</v>
      </c>
      <c r="I47" s="388">
        <f t="shared" si="0"/>
        <v>0</v>
      </c>
      <c r="J47" s="389">
        <f t="shared" si="1"/>
        <v>0</v>
      </c>
      <c r="K47" s="389">
        <f t="shared" si="2"/>
        <v>0</v>
      </c>
      <c r="L47" s="379">
        <v>0</v>
      </c>
      <c r="M47" s="379">
        <v>0</v>
      </c>
      <c r="N47" s="379">
        <v>0</v>
      </c>
      <c r="O47" s="379">
        <v>0</v>
      </c>
      <c r="P47" s="379">
        <v>0</v>
      </c>
      <c r="Q47" s="379">
        <v>0</v>
      </c>
      <c r="R47" s="379">
        <v>0</v>
      </c>
      <c r="S47" s="392">
        <f t="shared" si="3"/>
        <v>0</v>
      </c>
      <c r="T47" s="380"/>
      <c r="U47" s="379"/>
      <c r="V47" s="388">
        <f t="shared" si="4"/>
        <v>0</v>
      </c>
      <c r="W47" s="379"/>
      <c r="X47" s="379"/>
      <c r="Y47" s="379"/>
      <c r="Z47" s="379"/>
      <c r="AA47" s="379"/>
      <c r="AB47" s="379"/>
      <c r="AC47" s="379"/>
      <c r="AD47" s="381"/>
    </row>
    <row r="48" spans="1:30" ht="25.5">
      <c r="A48" s="363" t="s">
        <v>649</v>
      </c>
      <c r="B48" s="362" t="s">
        <v>445</v>
      </c>
      <c r="C48" s="380">
        <v>1</v>
      </c>
      <c r="D48" s="379">
        <v>0</v>
      </c>
      <c r="E48" s="379">
        <v>0</v>
      </c>
      <c r="F48" s="379">
        <v>0</v>
      </c>
      <c r="G48" s="379">
        <v>0</v>
      </c>
      <c r="H48" s="379">
        <v>0</v>
      </c>
      <c r="I48" s="388">
        <f t="shared" si="0"/>
        <v>0</v>
      </c>
      <c r="J48" s="389">
        <f t="shared" si="1"/>
        <v>1</v>
      </c>
      <c r="K48" s="389">
        <f t="shared" si="2"/>
        <v>1</v>
      </c>
      <c r="L48" s="379">
        <v>1</v>
      </c>
      <c r="M48" s="379">
        <v>0</v>
      </c>
      <c r="N48" s="379">
        <v>0</v>
      </c>
      <c r="O48" s="379">
        <v>0</v>
      </c>
      <c r="P48" s="379">
        <v>0</v>
      </c>
      <c r="Q48" s="379">
        <v>1</v>
      </c>
      <c r="R48" s="379">
        <v>0</v>
      </c>
      <c r="S48" s="392">
        <f t="shared" si="3"/>
        <v>0</v>
      </c>
      <c r="T48" s="380">
        <v>2</v>
      </c>
      <c r="U48" s="379">
        <v>0</v>
      </c>
      <c r="V48" s="388">
        <f t="shared" si="4"/>
        <v>2</v>
      </c>
      <c r="W48" s="379">
        <v>0</v>
      </c>
      <c r="X48" s="379">
        <v>2</v>
      </c>
      <c r="Y48" s="379">
        <v>0</v>
      </c>
      <c r="Z48" s="379">
        <v>0</v>
      </c>
      <c r="AA48" s="379">
        <v>0</v>
      </c>
      <c r="AB48" s="379">
        <v>0</v>
      </c>
      <c r="AC48" s="379">
        <v>0</v>
      </c>
      <c r="AD48" s="381">
        <v>0</v>
      </c>
    </row>
    <row r="49" spans="1:30" ht="15">
      <c r="A49" s="363" t="s">
        <v>446</v>
      </c>
      <c r="B49" s="362" t="s">
        <v>447</v>
      </c>
      <c r="C49" s="380">
        <v>0</v>
      </c>
      <c r="D49" s="379">
        <v>3</v>
      </c>
      <c r="E49" s="379">
        <v>0</v>
      </c>
      <c r="F49" s="379">
        <v>3</v>
      </c>
      <c r="G49" s="379">
        <v>0</v>
      </c>
      <c r="H49" s="379">
        <v>0</v>
      </c>
      <c r="I49" s="388">
        <f t="shared" si="0"/>
        <v>3</v>
      </c>
      <c r="J49" s="389">
        <f t="shared" si="1"/>
        <v>3</v>
      </c>
      <c r="K49" s="389">
        <f t="shared" si="2"/>
        <v>3</v>
      </c>
      <c r="L49" s="379">
        <v>0</v>
      </c>
      <c r="M49" s="379">
        <v>3</v>
      </c>
      <c r="N49" s="379">
        <v>3</v>
      </c>
      <c r="O49" s="379">
        <v>0</v>
      </c>
      <c r="P49" s="379">
        <v>0</v>
      </c>
      <c r="Q49" s="379">
        <v>3</v>
      </c>
      <c r="R49" s="379">
        <v>0</v>
      </c>
      <c r="S49" s="392">
        <f t="shared" si="3"/>
        <v>0</v>
      </c>
      <c r="T49" s="380">
        <v>3</v>
      </c>
      <c r="U49" s="379">
        <v>0</v>
      </c>
      <c r="V49" s="388">
        <f t="shared" si="4"/>
        <v>3</v>
      </c>
      <c r="W49" s="379">
        <v>1</v>
      </c>
      <c r="X49" s="379">
        <v>0</v>
      </c>
      <c r="Y49" s="379">
        <v>0</v>
      </c>
      <c r="Z49" s="379">
        <v>0</v>
      </c>
      <c r="AA49" s="379">
        <v>0</v>
      </c>
      <c r="AB49" s="379">
        <v>3</v>
      </c>
      <c r="AC49" s="379">
        <v>0</v>
      </c>
      <c r="AD49" s="381">
        <v>3</v>
      </c>
    </row>
    <row r="50" spans="1:30" ht="15">
      <c r="A50" s="363" t="s">
        <v>650</v>
      </c>
      <c r="B50" s="362" t="s">
        <v>448</v>
      </c>
      <c r="C50" s="380">
        <v>0</v>
      </c>
      <c r="D50" s="379">
        <v>1</v>
      </c>
      <c r="E50" s="379">
        <v>0</v>
      </c>
      <c r="F50" s="379">
        <v>1</v>
      </c>
      <c r="G50" s="379">
        <v>0</v>
      </c>
      <c r="H50" s="379">
        <v>0</v>
      </c>
      <c r="I50" s="388">
        <f t="shared" si="0"/>
        <v>1</v>
      </c>
      <c r="J50" s="389">
        <f t="shared" si="1"/>
        <v>1</v>
      </c>
      <c r="K50" s="389">
        <f t="shared" si="2"/>
        <v>1</v>
      </c>
      <c r="L50" s="379">
        <v>1</v>
      </c>
      <c r="M50" s="379">
        <v>0</v>
      </c>
      <c r="N50" s="379">
        <v>0</v>
      </c>
      <c r="O50" s="379">
        <v>0</v>
      </c>
      <c r="P50" s="379">
        <v>0</v>
      </c>
      <c r="Q50" s="379">
        <v>1</v>
      </c>
      <c r="R50" s="379">
        <v>0</v>
      </c>
      <c r="S50" s="392">
        <f t="shared" si="3"/>
        <v>0</v>
      </c>
      <c r="T50" s="380">
        <v>1</v>
      </c>
      <c r="U50" s="379">
        <v>0</v>
      </c>
      <c r="V50" s="388">
        <f t="shared" si="4"/>
        <v>1</v>
      </c>
      <c r="W50" s="379">
        <v>0</v>
      </c>
      <c r="X50" s="379">
        <v>1</v>
      </c>
      <c r="Y50" s="379">
        <v>1</v>
      </c>
      <c r="Z50" s="379">
        <v>0</v>
      </c>
      <c r="AA50" s="379">
        <v>0</v>
      </c>
      <c r="AB50" s="379">
        <v>0</v>
      </c>
      <c r="AC50" s="379">
        <v>0</v>
      </c>
      <c r="AD50" s="381">
        <v>0</v>
      </c>
    </row>
    <row r="51" spans="1:30" ht="15">
      <c r="A51" s="363" t="s">
        <v>651</v>
      </c>
      <c r="B51" s="362" t="s">
        <v>449</v>
      </c>
      <c r="C51" s="380">
        <v>0</v>
      </c>
      <c r="D51" s="380">
        <v>0</v>
      </c>
      <c r="E51" s="380">
        <v>0</v>
      </c>
      <c r="F51" s="380">
        <v>0</v>
      </c>
      <c r="G51" s="380">
        <v>0</v>
      </c>
      <c r="H51" s="380">
        <v>0</v>
      </c>
      <c r="I51" s="388">
        <f t="shared" si="0"/>
        <v>0</v>
      </c>
      <c r="J51" s="389">
        <f t="shared" si="1"/>
        <v>0</v>
      </c>
      <c r="K51" s="389">
        <f t="shared" si="2"/>
        <v>0</v>
      </c>
      <c r="L51" s="380">
        <v>0</v>
      </c>
      <c r="M51" s="380">
        <v>0</v>
      </c>
      <c r="N51" s="380">
        <v>0</v>
      </c>
      <c r="O51" s="380">
        <v>0</v>
      </c>
      <c r="P51" s="380">
        <v>0</v>
      </c>
      <c r="Q51" s="380">
        <v>0</v>
      </c>
      <c r="R51" s="379">
        <v>0</v>
      </c>
      <c r="S51" s="392">
        <f t="shared" si="3"/>
        <v>0</v>
      </c>
      <c r="T51" s="380">
        <v>0</v>
      </c>
      <c r="U51" s="380">
        <v>0</v>
      </c>
      <c r="V51" s="388">
        <f t="shared" si="4"/>
        <v>0</v>
      </c>
      <c r="W51" s="380">
        <v>0</v>
      </c>
      <c r="X51" s="380">
        <v>0</v>
      </c>
      <c r="Y51" s="380">
        <v>0</v>
      </c>
      <c r="Z51" s="380">
        <v>0</v>
      </c>
      <c r="AA51" s="380">
        <v>0</v>
      </c>
      <c r="AB51" s="380">
        <v>0</v>
      </c>
      <c r="AC51" s="380">
        <v>0</v>
      </c>
      <c r="AD51" s="380">
        <v>0</v>
      </c>
    </row>
    <row r="52" spans="1:30" ht="15">
      <c r="A52" s="363" t="s">
        <v>450</v>
      </c>
      <c r="B52" s="362" t="s">
        <v>451</v>
      </c>
      <c r="C52" s="380">
        <v>0</v>
      </c>
      <c r="D52" s="380">
        <v>0</v>
      </c>
      <c r="E52" s="380">
        <v>0</v>
      </c>
      <c r="F52" s="380">
        <v>0</v>
      </c>
      <c r="G52" s="380">
        <v>0</v>
      </c>
      <c r="H52" s="380">
        <v>0</v>
      </c>
      <c r="I52" s="388">
        <f t="shared" si="0"/>
        <v>0</v>
      </c>
      <c r="J52" s="389">
        <f t="shared" si="1"/>
        <v>0</v>
      </c>
      <c r="K52" s="389">
        <f t="shared" si="2"/>
        <v>0</v>
      </c>
      <c r="L52" s="380">
        <v>0</v>
      </c>
      <c r="M52" s="380">
        <v>0</v>
      </c>
      <c r="N52" s="380">
        <v>0</v>
      </c>
      <c r="O52" s="380">
        <v>0</v>
      </c>
      <c r="P52" s="380">
        <v>0</v>
      </c>
      <c r="Q52" s="380">
        <v>0</v>
      </c>
      <c r="R52" s="379">
        <v>0</v>
      </c>
      <c r="S52" s="392">
        <f t="shared" si="3"/>
        <v>0</v>
      </c>
      <c r="T52" s="380">
        <v>0</v>
      </c>
      <c r="U52" s="380">
        <v>0</v>
      </c>
      <c r="V52" s="388">
        <f t="shared" si="4"/>
        <v>0</v>
      </c>
      <c r="W52" s="380">
        <v>0</v>
      </c>
      <c r="X52" s="380">
        <v>0</v>
      </c>
      <c r="Y52" s="380">
        <v>0</v>
      </c>
      <c r="Z52" s="380">
        <v>0</v>
      </c>
      <c r="AA52" s="380">
        <v>0</v>
      </c>
      <c r="AB52" s="380">
        <v>0</v>
      </c>
      <c r="AC52" s="380">
        <v>0</v>
      </c>
      <c r="AD52" s="380">
        <v>0</v>
      </c>
    </row>
    <row r="53" spans="1:30" ht="38.25">
      <c r="A53" s="363" t="s">
        <v>652</v>
      </c>
      <c r="B53" s="362" t="s">
        <v>452</v>
      </c>
      <c r="C53" s="380">
        <v>0</v>
      </c>
      <c r="D53" s="380">
        <v>0</v>
      </c>
      <c r="E53" s="380">
        <v>0</v>
      </c>
      <c r="F53" s="380">
        <v>0</v>
      </c>
      <c r="G53" s="380">
        <v>0</v>
      </c>
      <c r="H53" s="380">
        <v>0</v>
      </c>
      <c r="I53" s="388">
        <f t="shared" si="0"/>
        <v>0</v>
      </c>
      <c r="J53" s="389">
        <f t="shared" si="1"/>
        <v>0</v>
      </c>
      <c r="K53" s="389">
        <f t="shared" si="2"/>
        <v>0</v>
      </c>
      <c r="L53" s="380">
        <v>0</v>
      </c>
      <c r="M53" s="380">
        <v>0</v>
      </c>
      <c r="N53" s="380">
        <v>0</v>
      </c>
      <c r="O53" s="380">
        <v>0</v>
      </c>
      <c r="P53" s="380">
        <v>0</v>
      </c>
      <c r="Q53" s="380">
        <v>0</v>
      </c>
      <c r="R53" s="379">
        <v>0</v>
      </c>
      <c r="S53" s="392">
        <f t="shared" si="3"/>
        <v>0</v>
      </c>
      <c r="T53" s="380">
        <v>0</v>
      </c>
      <c r="U53" s="380">
        <v>0</v>
      </c>
      <c r="V53" s="388">
        <f t="shared" si="4"/>
        <v>0</v>
      </c>
      <c r="W53" s="380">
        <v>0</v>
      </c>
      <c r="X53" s="380">
        <v>0</v>
      </c>
      <c r="Y53" s="380">
        <v>0</v>
      </c>
      <c r="Z53" s="380">
        <v>0</v>
      </c>
      <c r="AA53" s="380">
        <v>0</v>
      </c>
      <c r="AB53" s="380">
        <v>0</v>
      </c>
      <c r="AC53" s="380">
        <v>0</v>
      </c>
      <c r="AD53" s="380">
        <v>0</v>
      </c>
    </row>
    <row r="54" spans="1:30" ht="25.5">
      <c r="A54" s="363" t="s">
        <v>653</v>
      </c>
      <c r="B54" s="362" t="s">
        <v>453</v>
      </c>
      <c r="C54" s="380">
        <v>0</v>
      </c>
      <c r="D54" s="380">
        <v>0</v>
      </c>
      <c r="E54" s="380">
        <v>0</v>
      </c>
      <c r="F54" s="380">
        <v>0</v>
      </c>
      <c r="G54" s="380">
        <v>0</v>
      </c>
      <c r="H54" s="380">
        <v>0</v>
      </c>
      <c r="I54" s="388">
        <f t="shared" si="0"/>
        <v>0</v>
      </c>
      <c r="J54" s="389">
        <f t="shared" si="1"/>
        <v>0</v>
      </c>
      <c r="K54" s="389">
        <f t="shared" si="2"/>
        <v>0</v>
      </c>
      <c r="L54" s="380">
        <v>0</v>
      </c>
      <c r="M54" s="380">
        <v>0</v>
      </c>
      <c r="N54" s="380">
        <v>0</v>
      </c>
      <c r="O54" s="380">
        <v>0</v>
      </c>
      <c r="P54" s="380">
        <v>0</v>
      </c>
      <c r="Q54" s="380">
        <v>0</v>
      </c>
      <c r="R54" s="379">
        <v>0</v>
      </c>
      <c r="S54" s="392">
        <f t="shared" si="3"/>
        <v>0</v>
      </c>
      <c r="T54" s="380">
        <v>0</v>
      </c>
      <c r="U54" s="380">
        <v>0</v>
      </c>
      <c r="V54" s="388">
        <f t="shared" si="4"/>
        <v>0</v>
      </c>
      <c r="W54" s="380">
        <v>0</v>
      </c>
      <c r="X54" s="380">
        <v>0</v>
      </c>
      <c r="Y54" s="380">
        <v>0</v>
      </c>
      <c r="Z54" s="380">
        <v>0</v>
      </c>
      <c r="AA54" s="380">
        <v>0</v>
      </c>
      <c r="AB54" s="380">
        <v>0</v>
      </c>
      <c r="AC54" s="380">
        <v>0</v>
      </c>
      <c r="AD54" s="380">
        <v>0</v>
      </c>
    </row>
    <row r="55" spans="1:30" ht="25.5">
      <c r="A55" s="363" t="s">
        <v>454</v>
      </c>
      <c r="B55" s="362" t="s">
        <v>455</v>
      </c>
      <c r="C55" s="380">
        <v>0</v>
      </c>
      <c r="D55" s="380">
        <v>0</v>
      </c>
      <c r="E55" s="380">
        <v>0</v>
      </c>
      <c r="F55" s="380">
        <v>0</v>
      </c>
      <c r="G55" s="380">
        <v>0</v>
      </c>
      <c r="H55" s="380">
        <v>0</v>
      </c>
      <c r="I55" s="388">
        <f t="shared" si="0"/>
        <v>0</v>
      </c>
      <c r="J55" s="389">
        <f t="shared" si="1"/>
        <v>0</v>
      </c>
      <c r="K55" s="389">
        <f t="shared" si="2"/>
        <v>0</v>
      </c>
      <c r="L55" s="380">
        <v>0</v>
      </c>
      <c r="M55" s="380">
        <v>0</v>
      </c>
      <c r="N55" s="380">
        <v>0</v>
      </c>
      <c r="O55" s="380">
        <v>0</v>
      </c>
      <c r="P55" s="380">
        <v>0</v>
      </c>
      <c r="Q55" s="380">
        <v>0</v>
      </c>
      <c r="R55" s="379">
        <v>0</v>
      </c>
      <c r="S55" s="392">
        <f t="shared" si="3"/>
        <v>0</v>
      </c>
      <c r="T55" s="380">
        <v>0</v>
      </c>
      <c r="U55" s="380">
        <v>0</v>
      </c>
      <c r="V55" s="388">
        <f t="shared" si="4"/>
        <v>0</v>
      </c>
      <c r="W55" s="380">
        <v>0</v>
      </c>
      <c r="X55" s="380">
        <v>0</v>
      </c>
      <c r="Y55" s="380">
        <v>0</v>
      </c>
      <c r="Z55" s="380">
        <v>0</v>
      </c>
      <c r="AA55" s="380">
        <v>0</v>
      </c>
      <c r="AB55" s="380">
        <v>0</v>
      </c>
      <c r="AC55" s="380">
        <v>0</v>
      </c>
      <c r="AD55" s="380">
        <v>0</v>
      </c>
    </row>
    <row r="56" spans="1:30" ht="25.5">
      <c r="A56" s="363" t="s">
        <v>456</v>
      </c>
      <c r="B56" s="362" t="s">
        <v>457</v>
      </c>
      <c r="C56" s="380">
        <v>0</v>
      </c>
      <c r="D56" s="380">
        <v>0</v>
      </c>
      <c r="E56" s="380">
        <v>0</v>
      </c>
      <c r="F56" s="380">
        <v>0</v>
      </c>
      <c r="G56" s="380">
        <v>0</v>
      </c>
      <c r="H56" s="380">
        <v>0</v>
      </c>
      <c r="I56" s="388">
        <f t="shared" si="0"/>
        <v>0</v>
      </c>
      <c r="J56" s="389">
        <f t="shared" si="1"/>
        <v>0</v>
      </c>
      <c r="K56" s="389">
        <f t="shared" si="2"/>
        <v>0</v>
      </c>
      <c r="L56" s="380">
        <v>0</v>
      </c>
      <c r="M56" s="380">
        <v>0</v>
      </c>
      <c r="N56" s="380">
        <v>0</v>
      </c>
      <c r="O56" s="380">
        <v>0</v>
      </c>
      <c r="P56" s="380">
        <v>0</v>
      </c>
      <c r="Q56" s="380">
        <v>0</v>
      </c>
      <c r="R56" s="379">
        <v>0</v>
      </c>
      <c r="S56" s="392">
        <f t="shared" si="3"/>
        <v>0</v>
      </c>
      <c r="T56" s="380">
        <v>0</v>
      </c>
      <c r="U56" s="380">
        <v>0</v>
      </c>
      <c r="V56" s="388">
        <f t="shared" si="4"/>
        <v>0</v>
      </c>
      <c r="W56" s="380">
        <v>0</v>
      </c>
      <c r="X56" s="380">
        <v>0</v>
      </c>
      <c r="Y56" s="380">
        <v>0</v>
      </c>
      <c r="Z56" s="380">
        <v>0</v>
      </c>
      <c r="AA56" s="380">
        <v>0</v>
      </c>
      <c r="AB56" s="380">
        <v>0</v>
      </c>
      <c r="AC56" s="380">
        <v>0</v>
      </c>
      <c r="AD56" s="380">
        <v>0</v>
      </c>
    </row>
    <row r="57" spans="1:30" ht="15">
      <c r="A57" s="363" t="s">
        <v>458</v>
      </c>
      <c r="B57" s="362" t="s">
        <v>459</v>
      </c>
      <c r="C57" s="380">
        <v>0</v>
      </c>
      <c r="D57" s="380">
        <v>0</v>
      </c>
      <c r="E57" s="380">
        <v>0</v>
      </c>
      <c r="F57" s="380">
        <v>0</v>
      </c>
      <c r="G57" s="380">
        <v>0</v>
      </c>
      <c r="H57" s="380">
        <v>0</v>
      </c>
      <c r="I57" s="388">
        <f t="shared" si="0"/>
        <v>0</v>
      </c>
      <c r="J57" s="389">
        <f t="shared" si="1"/>
        <v>0</v>
      </c>
      <c r="K57" s="389">
        <f t="shared" si="2"/>
        <v>0</v>
      </c>
      <c r="L57" s="380">
        <v>0</v>
      </c>
      <c r="M57" s="380">
        <v>0</v>
      </c>
      <c r="N57" s="380">
        <v>0</v>
      </c>
      <c r="O57" s="380">
        <v>0</v>
      </c>
      <c r="P57" s="380">
        <v>0</v>
      </c>
      <c r="Q57" s="380">
        <v>0</v>
      </c>
      <c r="R57" s="379">
        <v>0</v>
      </c>
      <c r="S57" s="392">
        <f t="shared" si="3"/>
        <v>0</v>
      </c>
      <c r="T57" s="380">
        <v>0</v>
      </c>
      <c r="U57" s="380">
        <v>0</v>
      </c>
      <c r="V57" s="388">
        <f t="shared" si="4"/>
        <v>0</v>
      </c>
      <c r="W57" s="380">
        <v>0</v>
      </c>
      <c r="X57" s="380">
        <v>0</v>
      </c>
      <c r="Y57" s="380">
        <v>0</v>
      </c>
      <c r="Z57" s="380">
        <v>0</v>
      </c>
      <c r="AA57" s="380">
        <v>0</v>
      </c>
      <c r="AB57" s="380">
        <v>0</v>
      </c>
      <c r="AC57" s="380">
        <v>0</v>
      </c>
      <c r="AD57" s="380">
        <v>0</v>
      </c>
    </row>
    <row r="58" spans="1:30" ht="25.5">
      <c r="A58" s="363" t="s">
        <v>654</v>
      </c>
      <c r="B58" s="362" t="s">
        <v>460</v>
      </c>
      <c r="C58" s="380">
        <v>0</v>
      </c>
      <c r="D58" s="380">
        <v>0</v>
      </c>
      <c r="E58" s="380">
        <v>0</v>
      </c>
      <c r="F58" s="380">
        <v>0</v>
      </c>
      <c r="G58" s="380">
        <v>0</v>
      </c>
      <c r="H58" s="380">
        <v>0</v>
      </c>
      <c r="I58" s="388">
        <f t="shared" si="0"/>
        <v>0</v>
      </c>
      <c r="J58" s="389">
        <f t="shared" si="1"/>
        <v>0</v>
      </c>
      <c r="K58" s="389">
        <f t="shared" si="2"/>
        <v>0</v>
      </c>
      <c r="L58" s="380">
        <v>0</v>
      </c>
      <c r="M58" s="380">
        <v>0</v>
      </c>
      <c r="N58" s="380">
        <v>0</v>
      </c>
      <c r="O58" s="380">
        <v>0</v>
      </c>
      <c r="P58" s="380">
        <v>0</v>
      </c>
      <c r="Q58" s="380">
        <v>0</v>
      </c>
      <c r="R58" s="379">
        <v>0</v>
      </c>
      <c r="S58" s="392">
        <f t="shared" si="3"/>
        <v>0</v>
      </c>
      <c r="T58" s="380">
        <v>0</v>
      </c>
      <c r="U58" s="380">
        <v>0</v>
      </c>
      <c r="V58" s="388">
        <f t="shared" si="4"/>
        <v>0</v>
      </c>
      <c r="W58" s="380">
        <v>0</v>
      </c>
      <c r="X58" s="380">
        <v>0</v>
      </c>
      <c r="Y58" s="380">
        <v>0</v>
      </c>
      <c r="Z58" s="380">
        <v>0</v>
      </c>
      <c r="AA58" s="380">
        <v>0</v>
      </c>
      <c r="AB58" s="380">
        <v>0</v>
      </c>
      <c r="AC58" s="380">
        <v>0</v>
      </c>
      <c r="AD58" s="380">
        <v>0</v>
      </c>
    </row>
    <row r="59" spans="1:30" ht="25.5">
      <c r="A59" s="363" t="s">
        <v>461</v>
      </c>
      <c r="B59" s="362" t="s">
        <v>462</v>
      </c>
      <c r="C59" s="380">
        <v>0</v>
      </c>
      <c r="D59" s="380">
        <v>0</v>
      </c>
      <c r="E59" s="380">
        <v>0</v>
      </c>
      <c r="F59" s="380">
        <v>0</v>
      </c>
      <c r="G59" s="380">
        <v>0</v>
      </c>
      <c r="H59" s="380">
        <v>0</v>
      </c>
      <c r="I59" s="388">
        <f t="shared" si="0"/>
        <v>0</v>
      </c>
      <c r="J59" s="389">
        <f t="shared" si="1"/>
        <v>0</v>
      </c>
      <c r="K59" s="389">
        <f t="shared" si="2"/>
        <v>0</v>
      </c>
      <c r="L59" s="380">
        <v>0</v>
      </c>
      <c r="M59" s="380">
        <v>0</v>
      </c>
      <c r="N59" s="380">
        <v>0</v>
      </c>
      <c r="O59" s="380">
        <v>0</v>
      </c>
      <c r="P59" s="380">
        <v>0</v>
      </c>
      <c r="Q59" s="380">
        <v>0</v>
      </c>
      <c r="R59" s="379">
        <v>0</v>
      </c>
      <c r="S59" s="392">
        <f t="shared" si="3"/>
        <v>0</v>
      </c>
      <c r="T59" s="380">
        <v>0</v>
      </c>
      <c r="U59" s="380">
        <v>0</v>
      </c>
      <c r="V59" s="388">
        <f t="shared" si="4"/>
        <v>0</v>
      </c>
      <c r="W59" s="380">
        <v>0</v>
      </c>
      <c r="X59" s="380">
        <v>0</v>
      </c>
      <c r="Y59" s="380">
        <v>0</v>
      </c>
      <c r="Z59" s="380">
        <v>0</v>
      </c>
      <c r="AA59" s="380">
        <v>0</v>
      </c>
      <c r="AB59" s="380">
        <v>0</v>
      </c>
      <c r="AC59" s="380">
        <v>0</v>
      </c>
      <c r="AD59" s="380">
        <v>0</v>
      </c>
    </row>
    <row r="60" spans="1:30" ht="15">
      <c r="A60" s="363" t="s">
        <v>463</v>
      </c>
      <c r="B60" s="362" t="s">
        <v>464</v>
      </c>
      <c r="C60" s="380">
        <v>0</v>
      </c>
      <c r="D60" s="380">
        <v>0</v>
      </c>
      <c r="E60" s="380">
        <v>0</v>
      </c>
      <c r="F60" s="380">
        <v>0</v>
      </c>
      <c r="G60" s="380">
        <v>0</v>
      </c>
      <c r="H60" s="380">
        <v>0</v>
      </c>
      <c r="I60" s="388">
        <f t="shared" si="0"/>
        <v>0</v>
      </c>
      <c r="J60" s="389">
        <f t="shared" si="1"/>
        <v>0</v>
      </c>
      <c r="K60" s="389">
        <f t="shared" si="2"/>
        <v>0</v>
      </c>
      <c r="L60" s="380">
        <v>0</v>
      </c>
      <c r="M60" s="380">
        <v>0</v>
      </c>
      <c r="N60" s="380">
        <v>0</v>
      </c>
      <c r="O60" s="380">
        <v>0</v>
      </c>
      <c r="P60" s="380">
        <v>0</v>
      </c>
      <c r="Q60" s="380">
        <v>0</v>
      </c>
      <c r="R60" s="379">
        <v>0</v>
      </c>
      <c r="S60" s="392">
        <f t="shared" si="3"/>
        <v>0</v>
      </c>
      <c r="T60" s="380">
        <v>0</v>
      </c>
      <c r="U60" s="380">
        <v>0</v>
      </c>
      <c r="V60" s="388">
        <f t="shared" si="4"/>
        <v>0</v>
      </c>
      <c r="W60" s="380">
        <v>0</v>
      </c>
      <c r="X60" s="380">
        <v>0</v>
      </c>
      <c r="Y60" s="380">
        <v>0</v>
      </c>
      <c r="Z60" s="380">
        <v>0</v>
      </c>
      <c r="AA60" s="380">
        <v>0</v>
      </c>
      <c r="AB60" s="380">
        <v>0</v>
      </c>
      <c r="AC60" s="380">
        <v>0</v>
      </c>
      <c r="AD60" s="380">
        <v>0</v>
      </c>
    </row>
    <row r="61" spans="1:30" ht="15">
      <c r="A61" s="365" t="s">
        <v>465</v>
      </c>
      <c r="B61" s="362" t="s">
        <v>466</v>
      </c>
      <c r="C61" s="380">
        <v>0</v>
      </c>
      <c r="D61" s="380">
        <v>0</v>
      </c>
      <c r="E61" s="380">
        <v>0</v>
      </c>
      <c r="F61" s="380">
        <v>0</v>
      </c>
      <c r="G61" s="380">
        <v>0</v>
      </c>
      <c r="H61" s="380">
        <v>0</v>
      </c>
      <c r="I61" s="388">
        <f t="shared" si="0"/>
        <v>0</v>
      </c>
      <c r="J61" s="389">
        <f t="shared" si="1"/>
        <v>0</v>
      </c>
      <c r="K61" s="389">
        <f t="shared" si="2"/>
        <v>0</v>
      </c>
      <c r="L61" s="380">
        <v>0</v>
      </c>
      <c r="M61" s="380">
        <v>0</v>
      </c>
      <c r="N61" s="380">
        <v>0</v>
      </c>
      <c r="O61" s="380">
        <v>0</v>
      </c>
      <c r="P61" s="380">
        <v>0</v>
      </c>
      <c r="Q61" s="380">
        <v>0</v>
      </c>
      <c r="R61" s="379">
        <v>0</v>
      </c>
      <c r="S61" s="392">
        <f t="shared" si="3"/>
        <v>0</v>
      </c>
      <c r="T61" s="380">
        <v>0</v>
      </c>
      <c r="U61" s="380">
        <v>0</v>
      </c>
      <c r="V61" s="388">
        <f t="shared" si="4"/>
        <v>0</v>
      </c>
      <c r="W61" s="380">
        <v>0</v>
      </c>
      <c r="X61" s="380">
        <v>0</v>
      </c>
      <c r="Y61" s="380">
        <v>0</v>
      </c>
      <c r="Z61" s="380">
        <v>0</v>
      </c>
      <c r="AA61" s="380">
        <v>0</v>
      </c>
      <c r="AB61" s="380">
        <v>0</v>
      </c>
      <c r="AC61" s="380">
        <v>0</v>
      </c>
      <c r="AD61" s="380">
        <v>0</v>
      </c>
    </row>
    <row r="62" spans="1:30" ht="15">
      <c r="A62" s="365" t="s">
        <v>655</v>
      </c>
      <c r="B62" s="362" t="s">
        <v>467</v>
      </c>
      <c r="C62" s="380">
        <v>0</v>
      </c>
      <c r="D62" s="379">
        <v>1</v>
      </c>
      <c r="E62" s="379">
        <v>0</v>
      </c>
      <c r="F62" s="379">
        <v>1</v>
      </c>
      <c r="G62" s="379">
        <v>0</v>
      </c>
      <c r="H62" s="379">
        <v>0</v>
      </c>
      <c r="I62" s="388">
        <f t="shared" si="0"/>
        <v>1</v>
      </c>
      <c r="J62" s="389">
        <f t="shared" si="1"/>
        <v>1</v>
      </c>
      <c r="K62" s="389">
        <f t="shared" si="2"/>
        <v>0</v>
      </c>
      <c r="L62" s="379">
        <v>0</v>
      </c>
      <c r="M62" s="379">
        <v>0</v>
      </c>
      <c r="N62" s="379">
        <v>0</v>
      </c>
      <c r="O62" s="379">
        <v>0</v>
      </c>
      <c r="P62" s="379">
        <v>0</v>
      </c>
      <c r="Q62" s="379">
        <v>0</v>
      </c>
      <c r="R62" s="379">
        <v>1</v>
      </c>
      <c r="S62" s="392">
        <f t="shared" si="3"/>
        <v>1</v>
      </c>
      <c r="T62" s="380">
        <v>1</v>
      </c>
      <c r="U62" s="379">
        <v>0</v>
      </c>
      <c r="V62" s="388">
        <f t="shared" si="4"/>
        <v>0</v>
      </c>
      <c r="W62" s="379">
        <v>0</v>
      </c>
      <c r="X62" s="379">
        <v>0</v>
      </c>
      <c r="Y62" s="379">
        <v>0</v>
      </c>
      <c r="Z62" s="379">
        <v>0</v>
      </c>
      <c r="AA62" s="379">
        <v>0</v>
      </c>
      <c r="AB62" s="379">
        <v>0</v>
      </c>
      <c r="AC62" s="379">
        <v>0</v>
      </c>
      <c r="AD62" s="381">
        <v>0</v>
      </c>
    </row>
    <row r="63" spans="1:30" ht="38.25">
      <c r="A63" s="365" t="s">
        <v>656</v>
      </c>
      <c r="B63" s="362" t="s">
        <v>468</v>
      </c>
      <c r="C63" s="380">
        <v>0</v>
      </c>
      <c r="D63" s="380">
        <v>0</v>
      </c>
      <c r="E63" s="380">
        <v>0</v>
      </c>
      <c r="F63" s="380">
        <v>0</v>
      </c>
      <c r="G63" s="380">
        <v>0</v>
      </c>
      <c r="H63" s="380">
        <v>0</v>
      </c>
      <c r="I63" s="388">
        <f t="shared" si="0"/>
        <v>0</v>
      </c>
      <c r="J63" s="389">
        <f t="shared" si="1"/>
        <v>0</v>
      </c>
      <c r="K63" s="389">
        <f t="shared" si="2"/>
        <v>0</v>
      </c>
      <c r="L63" s="380">
        <v>0</v>
      </c>
      <c r="M63" s="380">
        <v>0</v>
      </c>
      <c r="N63" s="380">
        <v>0</v>
      </c>
      <c r="O63" s="380">
        <v>0</v>
      </c>
      <c r="P63" s="380">
        <v>0</v>
      </c>
      <c r="Q63" s="380">
        <v>0</v>
      </c>
      <c r="R63" s="379">
        <v>0</v>
      </c>
      <c r="S63" s="392">
        <f t="shared" si="3"/>
        <v>0</v>
      </c>
      <c r="T63" s="380">
        <v>0</v>
      </c>
      <c r="U63" s="380">
        <v>0</v>
      </c>
      <c r="V63" s="388">
        <f t="shared" si="4"/>
        <v>0</v>
      </c>
      <c r="W63" s="380">
        <v>0</v>
      </c>
      <c r="X63" s="380">
        <v>0</v>
      </c>
      <c r="Y63" s="380">
        <v>0</v>
      </c>
      <c r="Z63" s="380">
        <v>0</v>
      </c>
      <c r="AA63" s="380">
        <v>0</v>
      </c>
      <c r="AB63" s="380">
        <v>0</v>
      </c>
      <c r="AC63" s="380">
        <v>0</v>
      </c>
      <c r="AD63" s="380">
        <v>0</v>
      </c>
    </row>
    <row r="64" spans="1:30" ht="15">
      <c r="A64" s="365" t="s">
        <v>657</v>
      </c>
      <c r="B64" s="362" t="s">
        <v>469</v>
      </c>
      <c r="C64" s="380">
        <v>0</v>
      </c>
      <c r="D64" s="380">
        <v>0</v>
      </c>
      <c r="E64" s="380">
        <v>0</v>
      </c>
      <c r="F64" s="380">
        <v>0</v>
      </c>
      <c r="G64" s="380">
        <v>0</v>
      </c>
      <c r="H64" s="380">
        <v>0</v>
      </c>
      <c r="I64" s="388">
        <f t="shared" si="0"/>
        <v>0</v>
      </c>
      <c r="J64" s="389">
        <f t="shared" si="1"/>
        <v>0</v>
      </c>
      <c r="K64" s="389">
        <f t="shared" si="2"/>
        <v>0</v>
      </c>
      <c r="L64" s="380">
        <v>0</v>
      </c>
      <c r="M64" s="380">
        <v>0</v>
      </c>
      <c r="N64" s="380">
        <v>0</v>
      </c>
      <c r="O64" s="380">
        <v>0</v>
      </c>
      <c r="P64" s="380">
        <v>0</v>
      </c>
      <c r="Q64" s="380">
        <v>0</v>
      </c>
      <c r="R64" s="379">
        <v>0</v>
      </c>
      <c r="S64" s="392">
        <f t="shared" si="3"/>
        <v>0</v>
      </c>
      <c r="T64" s="380">
        <v>0</v>
      </c>
      <c r="U64" s="380">
        <v>0</v>
      </c>
      <c r="V64" s="388">
        <f t="shared" si="4"/>
        <v>0</v>
      </c>
      <c r="W64" s="380">
        <v>0</v>
      </c>
      <c r="X64" s="380">
        <v>0</v>
      </c>
      <c r="Y64" s="380">
        <v>0</v>
      </c>
      <c r="Z64" s="380">
        <v>0</v>
      </c>
      <c r="AA64" s="380">
        <v>0</v>
      </c>
      <c r="AB64" s="380">
        <v>0</v>
      </c>
      <c r="AC64" s="380">
        <v>0</v>
      </c>
      <c r="AD64" s="380">
        <v>0</v>
      </c>
    </row>
    <row r="65" spans="1:30" ht="51">
      <c r="A65" s="365" t="s">
        <v>658</v>
      </c>
      <c r="B65" s="362" t="s">
        <v>470</v>
      </c>
      <c r="C65" s="380">
        <v>0</v>
      </c>
      <c r="D65" s="380">
        <v>0</v>
      </c>
      <c r="E65" s="380">
        <v>0</v>
      </c>
      <c r="F65" s="380">
        <v>0</v>
      </c>
      <c r="G65" s="380">
        <v>0</v>
      </c>
      <c r="H65" s="380">
        <v>0</v>
      </c>
      <c r="I65" s="388">
        <f t="shared" si="0"/>
        <v>0</v>
      </c>
      <c r="J65" s="389">
        <f t="shared" si="1"/>
        <v>0</v>
      </c>
      <c r="K65" s="389">
        <f t="shared" si="2"/>
        <v>0</v>
      </c>
      <c r="L65" s="380">
        <v>0</v>
      </c>
      <c r="M65" s="380">
        <v>0</v>
      </c>
      <c r="N65" s="380">
        <v>0</v>
      </c>
      <c r="O65" s="380">
        <v>0</v>
      </c>
      <c r="P65" s="380">
        <v>0</v>
      </c>
      <c r="Q65" s="380">
        <v>0</v>
      </c>
      <c r="R65" s="379">
        <v>0</v>
      </c>
      <c r="S65" s="392">
        <f t="shared" si="3"/>
        <v>0</v>
      </c>
      <c r="T65" s="380">
        <v>0</v>
      </c>
      <c r="U65" s="380">
        <v>0</v>
      </c>
      <c r="V65" s="388">
        <f t="shared" si="4"/>
        <v>0</v>
      </c>
      <c r="W65" s="380">
        <v>0</v>
      </c>
      <c r="X65" s="380">
        <v>0</v>
      </c>
      <c r="Y65" s="380">
        <v>0</v>
      </c>
      <c r="Z65" s="380">
        <v>0</v>
      </c>
      <c r="AA65" s="380">
        <v>0</v>
      </c>
      <c r="AB65" s="380">
        <v>0</v>
      </c>
      <c r="AC65" s="380">
        <v>0</v>
      </c>
      <c r="AD65" s="380">
        <v>0</v>
      </c>
    </row>
    <row r="66" spans="1:30" ht="25.5">
      <c r="A66" s="365" t="s">
        <v>659</v>
      </c>
      <c r="B66" s="362" t="s">
        <v>471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8">
        <f t="shared" si="0"/>
        <v>0</v>
      </c>
      <c r="J66" s="389">
        <f t="shared" si="1"/>
        <v>0</v>
      </c>
      <c r="K66" s="389">
        <f t="shared" si="2"/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79">
        <v>0</v>
      </c>
      <c r="S66" s="392">
        <f t="shared" si="3"/>
        <v>0</v>
      </c>
      <c r="T66" s="380">
        <v>0</v>
      </c>
      <c r="U66" s="380">
        <v>0</v>
      </c>
      <c r="V66" s="388">
        <f t="shared" si="4"/>
        <v>0</v>
      </c>
      <c r="W66" s="380">
        <v>0</v>
      </c>
      <c r="X66" s="380">
        <v>0</v>
      </c>
      <c r="Y66" s="380">
        <v>0</v>
      </c>
      <c r="Z66" s="380">
        <v>0</v>
      </c>
      <c r="AA66" s="380">
        <v>0</v>
      </c>
      <c r="AB66" s="380">
        <v>0</v>
      </c>
      <c r="AC66" s="380">
        <v>0</v>
      </c>
      <c r="AD66" s="380">
        <v>0</v>
      </c>
    </row>
    <row r="67" spans="1:30" ht="15">
      <c r="A67" s="365" t="s">
        <v>472</v>
      </c>
      <c r="B67" s="355" t="s">
        <v>473</v>
      </c>
      <c r="C67" s="380">
        <v>0</v>
      </c>
      <c r="D67" s="380">
        <v>0</v>
      </c>
      <c r="E67" s="380">
        <v>0</v>
      </c>
      <c r="F67" s="380">
        <v>0</v>
      </c>
      <c r="G67" s="380">
        <v>0</v>
      </c>
      <c r="H67" s="380">
        <v>0</v>
      </c>
      <c r="I67" s="388">
        <f t="shared" si="0"/>
        <v>0</v>
      </c>
      <c r="J67" s="389">
        <f t="shared" si="1"/>
        <v>0</v>
      </c>
      <c r="K67" s="389">
        <f t="shared" si="2"/>
        <v>0</v>
      </c>
      <c r="L67" s="380">
        <v>0</v>
      </c>
      <c r="M67" s="380">
        <v>0</v>
      </c>
      <c r="N67" s="380">
        <v>0</v>
      </c>
      <c r="O67" s="380">
        <v>0</v>
      </c>
      <c r="P67" s="380">
        <v>0</v>
      </c>
      <c r="Q67" s="380">
        <v>0</v>
      </c>
      <c r="R67" s="379">
        <v>0</v>
      </c>
      <c r="S67" s="392">
        <f t="shared" si="3"/>
        <v>0</v>
      </c>
      <c r="T67" s="380">
        <v>0</v>
      </c>
      <c r="U67" s="380">
        <v>0</v>
      </c>
      <c r="V67" s="388">
        <f t="shared" si="4"/>
        <v>0</v>
      </c>
      <c r="W67" s="380">
        <v>0</v>
      </c>
      <c r="X67" s="380">
        <v>0</v>
      </c>
      <c r="Y67" s="380">
        <v>0</v>
      </c>
      <c r="Z67" s="380">
        <v>0</v>
      </c>
      <c r="AA67" s="380">
        <v>0</v>
      </c>
      <c r="AB67" s="380">
        <v>0</v>
      </c>
      <c r="AC67" s="380">
        <v>0</v>
      </c>
      <c r="AD67" s="380">
        <v>0</v>
      </c>
    </row>
    <row r="68" spans="1:30" ht="15">
      <c r="A68" s="365" t="s">
        <v>474</v>
      </c>
      <c r="B68" s="355" t="s">
        <v>475</v>
      </c>
      <c r="C68" s="380">
        <v>0</v>
      </c>
      <c r="D68" s="380">
        <v>0</v>
      </c>
      <c r="E68" s="380">
        <v>0</v>
      </c>
      <c r="F68" s="380">
        <v>0</v>
      </c>
      <c r="G68" s="380">
        <v>0</v>
      </c>
      <c r="H68" s="380">
        <v>0</v>
      </c>
      <c r="I68" s="388">
        <f t="shared" si="0"/>
        <v>0</v>
      </c>
      <c r="J68" s="389">
        <f t="shared" si="1"/>
        <v>0</v>
      </c>
      <c r="K68" s="389">
        <f t="shared" si="2"/>
        <v>0</v>
      </c>
      <c r="L68" s="380">
        <v>0</v>
      </c>
      <c r="M68" s="380">
        <v>0</v>
      </c>
      <c r="N68" s="380">
        <v>0</v>
      </c>
      <c r="O68" s="380">
        <v>0</v>
      </c>
      <c r="P68" s="380">
        <v>0</v>
      </c>
      <c r="Q68" s="380">
        <v>0</v>
      </c>
      <c r="R68" s="379">
        <v>0</v>
      </c>
      <c r="S68" s="392">
        <f t="shared" si="3"/>
        <v>0</v>
      </c>
      <c r="T68" s="380">
        <v>0</v>
      </c>
      <c r="U68" s="380">
        <v>0</v>
      </c>
      <c r="V68" s="388">
        <f t="shared" si="4"/>
        <v>0</v>
      </c>
      <c r="W68" s="380">
        <v>0</v>
      </c>
      <c r="X68" s="380">
        <v>0</v>
      </c>
      <c r="Y68" s="380">
        <v>0</v>
      </c>
      <c r="Z68" s="380">
        <v>0</v>
      </c>
      <c r="AA68" s="380">
        <v>0</v>
      </c>
      <c r="AB68" s="380">
        <v>0</v>
      </c>
      <c r="AC68" s="380">
        <v>0</v>
      </c>
      <c r="AD68" s="380">
        <v>0</v>
      </c>
    </row>
    <row r="69" spans="1:30" ht="15">
      <c r="A69" s="365" t="s">
        <v>660</v>
      </c>
      <c r="B69" s="355" t="s">
        <v>476</v>
      </c>
      <c r="C69" s="380">
        <v>0</v>
      </c>
      <c r="D69" s="380">
        <v>0</v>
      </c>
      <c r="E69" s="380">
        <v>0</v>
      </c>
      <c r="F69" s="380">
        <v>0</v>
      </c>
      <c r="G69" s="380">
        <v>0</v>
      </c>
      <c r="H69" s="380">
        <v>0</v>
      </c>
      <c r="I69" s="388">
        <f t="shared" ref="I69:I102" si="10">D69+H69</f>
        <v>0</v>
      </c>
      <c r="J69" s="389">
        <f t="shared" ref="J69:J102" si="11">I69+C69</f>
        <v>0</v>
      </c>
      <c r="K69" s="389">
        <f t="shared" ref="K69:K102" si="12">L69+M69</f>
        <v>0</v>
      </c>
      <c r="L69" s="380">
        <v>0</v>
      </c>
      <c r="M69" s="380">
        <v>0</v>
      </c>
      <c r="N69" s="380">
        <v>0</v>
      </c>
      <c r="O69" s="380">
        <v>0</v>
      </c>
      <c r="P69" s="380">
        <v>0</v>
      </c>
      <c r="Q69" s="380">
        <v>0</v>
      </c>
      <c r="R69" s="379">
        <v>0</v>
      </c>
      <c r="S69" s="392">
        <f t="shared" ref="S69:S102" si="13">J69-K69</f>
        <v>0</v>
      </c>
      <c r="T69" s="380">
        <v>0</v>
      </c>
      <c r="U69" s="380">
        <v>0</v>
      </c>
      <c r="V69" s="388">
        <f t="shared" ref="V69:V92" si="14">X69+AA69+Z69+AB69+AC69</f>
        <v>0</v>
      </c>
      <c r="W69" s="380">
        <v>0</v>
      </c>
      <c r="X69" s="380">
        <v>0</v>
      </c>
      <c r="Y69" s="380">
        <v>0</v>
      </c>
      <c r="Z69" s="380">
        <v>0</v>
      </c>
      <c r="AA69" s="380">
        <v>0</v>
      </c>
      <c r="AB69" s="380">
        <v>0</v>
      </c>
      <c r="AC69" s="380">
        <v>0</v>
      </c>
      <c r="AD69" s="380">
        <v>0</v>
      </c>
    </row>
    <row r="70" spans="1:30" ht="15">
      <c r="A70" s="365" t="s">
        <v>477</v>
      </c>
      <c r="B70" s="355" t="s">
        <v>478</v>
      </c>
      <c r="C70" s="380">
        <v>0</v>
      </c>
      <c r="D70" s="380">
        <v>0</v>
      </c>
      <c r="E70" s="380">
        <v>0</v>
      </c>
      <c r="F70" s="380">
        <v>0</v>
      </c>
      <c r="G70" s="380">
        <v>0</v>
      </c>
      <c r="H70" s="380">
        <v>0</v>
      </c>
      <c r="I70" s="388">
        <f t="shared" si="10"/>
        <v>0</v>
      </c>
      <c r="J70" s="389">
        <f t="shared" si="11"/>
        <v>0</v>
      </c>
      <c r="K70" s="389">
        <f t="shared" si="12"/>
        <v>0</v>
      </c>
      <c r="L70" s="380">
        <v>0</v>
      </c>
      <c r="M70" s="380">
        <v>0</v>
      </c>
      <c r="N70" s="380">
        <v>0</v>
      </c>
      <c r="O70" s="380">
        <v>0</v>
      </c>
      <c r="P70" s="380">
        <v>0</v>
      </c>
      <c r="Q70" s="380">
        <v>0</v>
      </c>
      <c r="R70" s="379">
        <v>0</v>
      </c>
      <c r="S70" s="392">
        <f t="shared" si="13"/>
        <v>0</v>
      </c>
      <c r="T70" s="380">
        <v>0</v>
      </c>
      <c r="U70" s="380">
        <v>0</v>
      </c>
      <c r="V70" s="388">
        <f t="shared" si="14"/>
        <v>0</v>
      </c>
      <c r="W70" s="380">
        <v>0</v>
      </c>
      <c r="X70" s="380">
        <v>0</v>
      </c>
      <c r="Y70" s="380">
        <v>0</v>
      </c>
      <c r="Z70" s="380">
        <v>0</v>
      </c>
      <c r="AA70" s="380">
        <v>0</v>
      </c>
      <c r="AB70" s="380">
        <v>0</v>
      </c>
      <c r="AC70" s="380">
        <v>0</v>
      </c>
      <c r="AD70" s="380">
        <v>0</v>
      </c>
    </row>
    <row r="71" spans="1:30" ht="15">
      <c r="A71" s="365" t="s">
        <v>479</v>
      </c>
      <c r="B71" s="355" t="s">
        <v>480</v>
      </c>
      <c r="C71" s="380">
        <v>0</v>
      </c>
      <c r="D71" s="380">
        <v>0</v>
      </c>
      <c r="E71" s="380">
        <v>0</v>
      </c>
      <c r="F71" s="380">
        <v>0</v>
      </c>
      <c r="G71" s="380">
        <v>0</v>
      </c>
      <c r="H71" s="380">
        <v>0</v>
      </c>
      <c r="I71" s="388">
        <f t="shared" si="10"/>
        <v>0</v>
      </c>
      <c r="J71" s="389">
        <f t="shared" si="11"/>
        <v>0</v>
      </c>
      <c r="K71" s="389">
        <f t="shared" si="12"/>
        <v>0</v>
      </c>
      <c r="L71" s="380">
        <v>0</v>
      </c>
      <c r="M71" s="380">
        <v>0</v>
      </c>
      <c r="N71" s="380">
        <v>0</v>
      </c>
      <c r="O71" s="380">
        <v>0</v>
      </c>
      <c r="P71" s="380">
        <v>0</v>
      </c>
      <c r="Q71" s="380">
        <v>0</v>
      </c>
      <c r="R71" s="379">
        <v>0</v>
      </c>
      <c r="S71" s="392">
        <f t="shared" si="13"/>
        <v>0</v>
      </c>
      <c r="T71" s="380">
        <v>0</v>
      </c>
      <c r="U71" s="380">
        <v>0</v>
      </c>
      <c r="V71" s="388">
        <f t="shared" si="14"/>
        <v>0</v>
      </c>
      <c r="W71" s="380">
        <v>0</v>
      </c>
      <c r="X71" s="380">
        <v>0</v>
      </c>
      <c r="Y71" s="380">
        <v>0</v>
      </c>
      <c r="Z71" s="380">
        <v>0</v>
      </c>
      <c r="AA71" s="380">
        <v>0</v>
      </c>
      <c r="AB71" s="380">
        <v>0</v>
      </c>
      <c r="AC71" s="380">
        <v>0</v>
      </c>
      <c r="AD71" s="380">
        <v>0</v>
      </c>
    </row>
    <row r="72" spans="1:30" ht="15">
      <c r="A72" s="365" t="s">
        <v>661</v>
      </c>
      <c r="B72" s="355" t="s">
        <v>481</v>
      </c>
      <c r="C72" s="380">
        <v>0</v>
      </c>
      <c r="D72" s="380">
        <v>0</v>
      </c>
      <c r="E72" s="380">
        <v>0</v>
      </c>
      <c r="F72" s="380">
        <v>0</v>
      </c>
      <c r="G72" s="380">
        <v>0</v>
      </c>
      <c r="H72" s="380">
        <v>0</v>
      </c>
      <c r="I72" s="388">
        <f t="shared" si="10"/>
        <v>0</v>
      </c>
      <c r="J72" s="389">
        <f t="shared" si="11"/>
        <v>0</v>
      </c>
      <c r="K72" s="389">
        <f t="shared" si="12"/>
        <v>0</v>
      </c>
      <c r="L72" s="380">
        <v>0</v>
      </c>
      <c r="M72" s="380">
        <v>0</v>
      </c>
      <c r="N72" s="380">
        <v>0</v>
      </c>
      <c r="O72" s="380">
        <v>0</v>
      </c>
      <c r="P72" s="380">
        <v>0</v>
      </c>
      <c r="Q72" s="380">
        <v>0</v>
      </c>
      <c r="R72" s="379">
        <v>0</v>
      </c>
      <c r="S72" s="392">
        <f t="shared" si="13"/>
        <v>0</v>
      </c>
      <c r="T72" s="380">
        <v>0</v>
      </c>
      <c r="U72" s="380">
        <v>0</v>
      </c>
      <c r="V72" s="388">
        <f t="shared" si="14"/>
        <v>0</v>
      </c>
      <c r="W72" s="380">
        <v>0</v>
      </c>
      <c r="X72" s="380">
        <v>0</v>
      </c>
      <c r="Y72" s="380">
        <v>0</v>
      </c>
      <c r="Z72" s="380">
        <v>0</v>
      </c>
      <c r="AA72" s="380">
        <v>0</v>
      </c>
      <c r="AB72" s="380">
        <v>0</v>
      </c>
      <c r="AC72" s="380">
        <v>0</v>
      </c>
      <c r="AD72" s="380">
        <v>0</v>
      </c>
    </row>
    <row r="73" spans="1:30" ht="16.5">
      <c r="A73" s="356" t="s">
        <v>482</v>
      </c>
      <c r="B73" s="366" t="s">
        <v>103</v>
      </c>
      <c r="C73" s="404">
        <v>1</v>
      </c>
      <c r="D73" s="405">
        <v>12</v>
      </c>
      <c r="E73" s="405">
        <v>0</v>
      </c>
      <c r="F73" s="405">
        <v>12</v>
      </c>
      <c r="G73" s="405">
        <v>3</v>
      </c>
      <c r="H73" s="405">
        <v>0</v>
      </c>
      <c r="I73" s="406">
        <f t="shared" si="10"/>
        <v>12</v>
      </c>
      <c r="J73" s="389">
        <f t="shared" si="11"/>
        <v>13</v>
      </c>
      <c r="K73" s="389">
        <f t="shared" si="12"/>
        <v>12</v>
      </c>
      <c r="L73" s="405">
        <v>6</v>
      </c>
      <c r="M73" s="405">
        <v>6</v>
      </c>
      <c r="N73" s="405">
        <v>6</v>
      </c>
      <c r="O73" s="405">
        <v>3</v>
      </c>
      <c r="P73" s="405">
        <v>0</v>
      </c>
      <c r="Q73" s="405">
        <v>11</v>
      </c>
      <c r="R73" s="405">
        <v>1</v>
      </c>
      <c r="S73" s="407">
        <f t="shared" si="13"/>
        <v>1</v>
      </c>
      <c r="T73" s="404">
        <v>15</v>
      </c>
      <c r="U73" s="405">
        <v>2</v>
      </c>
      <c r="V73" s="406">
        <f t="shared" si="14"/>
        <v>10</v>
      </c>
      <c r="W73" s="405">
        <v>0</v>
      </c>
      <c r="X73" s="405">
        <v>1</v>
      </c>
      <c r="Y73" s="405">
        <v>1</v>
      </c>
      <c r="Z73" s="405">
        <v>0</v>
      </c>
      <c r="AA73" s="405">
        <v>4</v>
      </c>
      <c r="AB73" s="405">
        <v>5</v>
      </c>
      <c r="AC73" s="405">
        <v>0</v>
      </c>
      <c r="AD73" s="408">
        <v>6</v>
      </c>
    </row>
    <row r="74" spans="1:30" ht="49.5">
      <c r="A74" s="356" t="s">
        <v>483</v>
      </c>
      <c r="B74" s="367" t="s">
        <v>104</v>
      </c>
      <c r="C74" s="404">
        <v>1</v>
      </c>
      <c r="D74" s="405">
        <v>1</v>
      </c>
      <c r="E74" s="405">
        <v>0</v>
      </c>
      <c r="F74" s="405">
        <v>1</v>
      </c>
      <c r="G74" s="405">
        <v>0</v>
      </c>
      <c r="H74" s="405">
        <v>0</v>
      </c>
      <c r="I74" s="406">
        <f t="shared" si="10"/>
        <v>1</v>
      </c>
      <c r="J74" s="389">
        <f t="shared" si="11"/>
        <v>2</v>
      </c>
      <c r="K74" s="389">
        <f t="shared" si="12"/>
        <v>2</v>
      </c>
      <c r="L74" s="405">
        <v>1</v>
      </c>
      <c r="M74" s="405">
        <v>1</v>
      </c>
      <c r="N74" s="405">
        <v>1</v>
      </c>
      <c r="O74" s="405">
        <v>0</v>
      </c>
      <c r="P74" s="405">
        <v>0</v>
      </c>
      <c r="Q74" s="405">
        <v>2</v>
      </c>
      <c r="R74" s="405">
        <v>0</v>
      </c>
      <c r="S74" s="407">
        <f t="shared" si="13"/>
        <v>0</v>
      </c>
      <c r="T74" s="404">
        <v>2</v>
      </c>
      <c r="U74" s="405">
        <v>0</v>
      </c>
      <c r="V74" s="406">
        <f t="shared" si="14"/>
        <v>1</v>
      </c>
      <c r="W74" s="405">
        <v>0</v>
      </c>
      <c r="X74" s="405">
        <v>1</v>
      </c>
      <c r="Y74" s="405">
        <v>0</v>
      </c>
      <c r="Z74" s="405">
        <v>0</v>
      </c>
      <c r="AA74" s="405">
        <v>0</v>
      </c>
      <c r="AB74" s="405">
        <v>0</v>
      </c>
      <c r="AC74" s="405">
        <v>0</v>
      </c>
      <c r="AD74" s="408">
        <v>1</v>
      </c>
    </row>
    <row r="75" spans="1:30" ht="29.25">
      <c r="A75" s="361" t="s">
        <v>684</v>
      </c>
      <c r="B75" s="355" t="s">
        <v>105</v>
      </c>
      <c r="C75" s="380">
        <v>0</v>
      </c>
      <c r="D75" s="379">
        <v>0</v>
      </c>
      <c r="E75" s="379">
        <v>0</v>
      </c>
      <c r="F75" s="379">
        <v>0</v>
      </c>
      <c r="G75" s="379">
        <v>0</v>
      </c>
      <c r="H75" s="379">
        <v>0</v>
      </c>
      <c r="I75" s="388">
        <f t="shared" si="10"/>
        <v>0</v>
      </c>
      <c r="J75" s="389">
        <f t="shared" si="11"/>
        <v>0</v>
      </c>
      <c r="K75" s="389">
        <f t="shared" si="12"/>
        <v>0</v>
      </c>
      <c r="L75" s="379">
        <v>0</v>
      </c>
      <c r="M75" s="379">
        <v>0</v>
      </c>
      <c r="N75" s="379">
        <v>0</v>
      </c>
      <c r="O75" s="379">
        <v>0</v>
      </c>
      <c r="P75" s="379">
        <v>0</v>
      </c>
      <c r="Q75" s="379">
        <v>0</v>
      </c>
      <c r="R75" s="379">
        <v>0</v>
      </c>
      <c r="S75" s="392">
        <f t="shared" si="13"/>
        <v>0</v>
      </c>
      <c r="T75" s="380">
        <v>0</v>
      </c>
      <c r="U75" s="379">
        <v>0</v>
      </c>
      <c r="V75" s="388">
        <f t="shared" si="14"/>
        <v>0</v>
      </c>
      <c r="W75" s="379">
        <v>0</v>
      </c>
      <c r="X75" s="379">
        <v>0</v>
      </c>
      <c r="Y75" s="379">
        <v>0</v>
      </c>
      <c r="Z75" s="379">
        <v>0</v>
      </c>
      <c r="AA75" s="379">
        <v>0</v>
      </c>
      <c r="AB75" s="379">
        <v>0</v>
      </c>
      <c r="AC75" s="379">
        <v>0</v>
      </c>
      <c r="AD75" s="381">
        <v>0</v>
      </c>
    </row>
    <row r="76" spans="1:30" ht="15">
      <c r="A76" s="363" t="s">
        <v>662</v>
      </c>
      <c r="B76" s="355" t="s">
        <v>484</v>
      </c>
      <c r="C76" s="380">
        <v>0</v>
      </c>
      <c r="D76" s="379">
        <v>0</v>
      </c>
      <c r="E76" s="379">
        <v>0</v>
      </c>
      <c r="F76" s="379">
        <v>0</v>
      </c>
      <c r="G76" s="379">
        <v>0</v>
      </c>
      <c r="H76" s="379">
        <v>0</v>
      </c>
      <c r="I76" s="388">
        <f t="shared" si="10"/>
        <v>0</v>
      </c>
      <c r="J76" s="389">
        <f t="shared" si="11"/>
        <v>0</v>
      </c>
      <c r="K76" s="389">
        <f t="shared" si="12"/>
        <v>0</v>
      </c>
      <c r="L76" s="379">
        <v>0</v>
      </c>
      <c r="M76" s="379">
        <v>0</v>
      </c>
      <c r="N76" s="379">
        <v>0</v>
      </c>
      <c r="O76" s="379">
        <v>0</v>
      </c>
      <c r="P76" s="379">
        <v>0</v>
      </c>
      <c r="Q76" s="379">
        <v>0</v>
      </c>
      <c r="R76" s="379">
        <v>0</v>
      </c>
      <c r="S76" s="392">
        <f t="shared" si="13"/>
        <v>0</v>
      </c>
      <c r="T76" s="380">
        <v>0</v>
      </c>
      <c r="U76" s="379">
        <v>0</v>
      </c>
      <c r="V76" s="388">
        <f t="shared" si="14"/>
        <v>0</v>
      </c>
      <c r="W76" s="379">
        <v>0</v>
      </c>
      <c r="X76" s="379">
        <v>0</v>
      </c>
      <c r="Y76" s="379">
        <v>0</v>
      </c>
      <c r="Z76" s="379">
        <v>0</v>
      </c>
      <c r="AA76" s="379">
        <v>0</v>
      </c>
      <c r="AB76" s="379">
        <v>0</v>
      </c>
      <c r="AC76" s="379">
        <v>0</v>
      </c>
      <c r="AD76" s="381">
        <v>0</v>
      </c>
    </row>
    <row r="77" spans="1:30" ht="15">
      <c r="A77" s="363" t="s">
        <v>663</v>
      </c>
      <c r="B77" s="355" t="s">
        <v>485</v>
      </c>
      <c r="C77" s="380">
        <v>0</v>
      </c>
      <c r="D77" s="379">
        <v>0</v>
      </c>
      <c r="E77" s="379">
        <v>0</v>
      </c>
      <c r="F77" s="379">
        <v>0</v>
      </c>
      <c r="G77" s="379">
        <v>0</v>
      </c>
      <c r="H77" s="379">
        <v>0</v>
      </c>
      <c r="I77" s="388">
        <f t="shared" si="10"/>
        <v>0</v>
      </c>
      <c r="J77" s="389">
        <f t="shared" si="11"/>
        <v>0</v>
      </c>
      <c r="K77" s="389">
        <f t="shared" si="12"/>
        <v>0</v>
      </c>
      <c r="L77" s="379">
        <v>0</v>
      </c>
      <c r="M77" s="379">
        <v>0</v>
      </c>
      <c r="N77" s="379">
        <v>0</v>
      </c>
      <c r="O77" s="379">
        <v>0</v>
      </c>
      <c r="P77" s="379">
        <v>0</v>
      </c>
      <c r="Q77" s="379">
        <v>0</v>
      </c>
      <c r="R77" s="379">
        <v>0</v>
      </c>
      <c r="S77" s="392">
        <f t="shared" si="13"/>
        <v>0</v>
      </c>
      <c r="T77" s="380">
        <v>0</v>
      </c>
      <c r="U77" s="379">
        <v>0</v>
      </c>
      <c r="V77" s="388">
        <f t="shared" si="14"/>
        <v>0</v>
      </c>
      <c r="W77" s="379">
        <v>0</v>
      </c>
      <c r="X77" s="379">
        <v>0</v>
      </c>
      <c r="Y77" s="379">
        <v>0</v>
      </c>
      <c r="Z77" s="379">
        <v>0</v>
      </c>
      <c r="AA77" s="379">
        <v>0</v>
      </c>
      <c r="AB77" s="379">
        <v>0</v>
      </c>
      <c r="AC77" s="379">
        <v>0</v>
      </c>
      <c r="AD77" s="381">
        <v>0</v>
      </c>
    </row>
    <row r="78" spans="1:30" ht="15">
      <c r="A78" s="363" t="s">
        <v>664</v>
      </c>
      <c r="B78" s="355" t="s">
        <v>486</v>
      </c>
      <c r="C78" s="380">
        <v>0</v>
      </c>
      <c r="D78" s="379">
        <v>0</v>
      </c>
      <c r="E78" s="379">
        <v>0</v>
      </c>
      <c r="F78" s="379">
        <v>0</v>
      </c>
      <c r="G78" s="379">
        <v>0</v>
      </c>
      <c r="H78" s="379">
        <v>0</v>
      </c>
      <c r="I78" s="388">
        <f t="shared" si="10"/>
        <v>0</v>
      </c>
      <c r="J78" s="389">
        <f t="shared" si="11"/>
        <v>0</v>
      </c>
      <c r="K78" s="389">
        <f t="shared" si="12"/>
        <v>0</v>
      </c>
      <c r="L78" s="379">
        <v>0</v>
      </c>
      <c r="M78" s="379">
        <v>0</v>
      </c>
      <c r="N78" s="379">
        <v>0</v>
      </c>
      <c r="O78" s="379">
        <v>0</v>
      </c>
      <c r="P78" s="379">
        <v>0</v>
      </c>
      <c r="Q78" s="379">
        <v>0</v>
      </c>
      <c r="R78" s="379">
        <v>0</v>
      </c>
      <c r="S78" s="392">
        <f t="shared" si="13"/>
        <v>0</v>
      </c>
      <c r="T78" s="380">
        <v>0</v>
      </c>
      <c r="U78" s="379">
        <v>0</v>
      </c>
      <c r="V78" s="388">
        <f t="shared" si="14"/>
        <v>0</v>
      </c>
      <c r="W78" s="379">
        <v>0</v>
      </c>
      <c r="X78" s="379">
        <v>0</v>
      </c>
      <c r="Y78" s="379">
        <v>0</v>
      </c>
      <c r="Z78" s="379">
        <v>0</v>
      </c>
      <c r="AA78" s="379">
        <v>0</v>
      </c>
      <c r="AB78" s="379">
        <v>0</v>
      </c>
      <c r="AC78" s="379">
        <v>0</v>
      </c>
      <c r="AD78" s="381">
        <v>0</v>
      </c>
    </row>
    <row r="79" spans="1:30" ht="15">
      <c r="A79" s="363" t="s">
        <v>665</v>
      </c>
      <c r="B79" s="368" t="s">
        <v>487</v>
      </c>
      <c r="C79" s="380">
        <v>0</v>
      </c>
      <c r="D79" s="379">
        <v>0</v>
      </c>
      <c r="E79" s="379">
        <v>0</v>
      </c>
      <c r="F79" s="379">
        <v>0</v>
      </c>
      <c r="G79" s="379">
        <v>0</v>
      </c>
      <c r="H79" s="379">
        <v>0</v>
      </c>
      <c r="I79" s="388">
        <f t="shared" si="10"/>
        <v>0</v>
      </c>
      <c r="J79" s="389">
        <f t="shared" si="11"/>
        <v>0</v>
      </c>
      <c r="K79" s="389">
        <f t="shared" si="12"/>
        <v>0</v>
      </c>
      <c r="L79" s="379">
        <v>0</v>
      </c>
      <c r="M79" s="379">
        <v>0</v>
      </c>
      <c r="N79" s="379">
        <v>0</v>
      </c>
      <c r="O79" s="379">
        <v>0</v>
      </c>
      <c r="P79" s="379">
        <v>0</v>
      </c>
      <c r="Q79" s="379">
        <v>0</v>
      </c>
      <c r="R79" s="379">
        <v>0</v>
      </c>
      <c r="S79" s="392">
        <f t="shared" si="13"/>
        <v>0</v>
      </c>
      <c r="T79" s="380">
        <v>0</v>
      </c>
      <c r="U79" s="379">
        <v>0</v>
      </c>
      <c r="V79" s="388">
        <f t="shared" si="14"/>
        <v>0</v>
      </c>
      <c r="W79" s="379">
        <v>0</v>
      </c>
      <c r="X79" s="379">
        <v>0</v>
      </c>
      <c r="Y79" s="379">
        <v>0</v>
      </c>
      <c r="Z79" s="379">
        <v>0</v>
      </c>
      <c r="AA79" s="379">
        <v>0</v>
      </c>
      <c r="AB79" s="379">
        <v>0</v>
      </c>
      <c r="AC79" s="379">
        <v>0</v>
      </c>
      <c r="AD79" s="381">
        <v>0</v>
      </c>
    </row>
    <row r="80" spans="1:30" ht="33">
      <c r="A80" s="356" t="s">
        <v>666</v>
      </c>
      <c r="B80" s="366" t="s">
        <v>488</v>
      </c>
      <c r="C80" s="404">
        <v>0</v>
      </c>
      <c r="D80" s="405">
        <v>0</v>
      </c>
      <c r="E80" s="405">
        <v>0</v>
      </c>
      <c r="F80" s="405">
        <v>0</v>
      </c>
      <c r="G80" s="405">
        <v>0</v>
      </c>
      <c r="H80" s="405">
        <v>0</v>
      </c>
      <c r="I80" s="406">
        <f t="shared" si="10"/>
        <v>0</v>
      </c>
      <c r="J80" s="389">
        <f t="shared" si="11"/>
        <v>0</v>
      </c>
      <c r="K80" s="389">
        <f t="shared" si="12"/>
        <v>0</v>
      </c>
      <c r="L80" s="405">
        <v>0</v>
      </c>
      <c r="M80" s="405">
        <v>0</v>
      </c>
      <c r="N80" s="405">
        <v>0</v>
      </c>
      <c r="O80" s="405">
        <v>0</v>
      </c>
      <c r="P80" s="405">
        <v>0</v>
      </c>
      <c r="Q80" s="405">
        <v>0</v>
      </c>
      <c r="R80" s="405">
        <v>0</v>
      </c>
      <c r="S80" s="407">
        <f t="shared" si="13"/>
        <v>0</v>
      </c>
      <c r="T80" s="404">
        <v>0</v>
      </c>
      <c r="U80" s="405">
        <v>0</v>
      </c>
      <c r="V80" s="406">
        <f t="shared" si="14"/>
        <v>0</v>
      </c>
      <c r="W80" s="405">
        <v>0</v>
      </c>
      <c r="X80" s="405">
        <v>0</v>
      </c>
      <c r="Y80" s="405">
        <v>0</v>
      </c>
      <c r="Z80" s="405">
        <v>0</v>
      </c>
      <c r="AA80" s="405">
        <v>0</v>
      </c>
      <c r="AB80" s="405">
        <v>0</v>
      </c>
      <c r="AC80" s="405">
        <v>0</v>
      </c>
      <c r="AD80" s="408">
        <v>0</v>
      </c>
    </row>
    <row r="81" spans="1:30" ht="33">
      <c r="A81" s="356" t="s">
        <v>667</v>
      </c>
      <c r="B81" s="366" t="s">
        <v>106</v>
      </c>
      <c r="C81" s="404">
        <v>0</v>
      </c>
      <c r="D81" s="405">
        <v>1</v>
      </c>
      <c r="E81" s="405">
        <v>0</v>
      </c>
      <c r="F81" s="405">
        <v>1</v>
      </c>
      <c r="G81" s="405">
        <v>0</v>
      </c>
      <c r="H81" s="405">
        <v>0</v>
      </c>
      <c r="I81" s="406">
        <f t="shared" si="10"/>
        <v>1</v>
      </c>
      <c r="J81" s="389">
        <f t="shared" si="11"/>
        <v>1</v>
      </c>
      <c r="K81" s="389">
        <f t="shared" si="12"/>
        <v>1</v>
      </c>
      <c r="L81" s="405">
        <v>0</v>
      </c>
      <c r="M81" s="405">
        <v>1</v>
      </c>
      <c r="N81" s="405">
        <v>1</v>
      </c>
      <c r="O81" s="405">
        <v>0</v>
      </c>
      <c r="P81" s="405">
        <v>0</v>
      </c>
      <c r="Q81" s="405">
        <v>1</v>
      </c>
      <c r="R81" s="405">
        <v>0</v>
      </c>
      <c r="S81" s="407">
        <f t="shared" si="13"/>
        <v>0</v>
      </c>
      <c r="T81" s="404">
        <v>1</v>
      </c>
      <c r="U81" s="405">
        <v>0</v>
      </c>
      <c r="V81" s="406">
        <f t="shared" si="14"/>
        <v>1</v>
      </c>
      <c r="W81" s="405">
        <v>0</v>
      </c>
      <c r="X81" s="405">
        <v>1</v>
      </c>
      <c r="Y81" s="405">
        <v>1</v>
      </c>
      <c r="Z81" s="405">
        <v>0</v>
      </c>
      <c r="AA81" s="405">
        <v>0</v>
      </c>
      <c r="AB81" s="405">
        <v>0</v>
      </c>
      <c r="AC81" s="405">
        <v>0</v>
      </c>
      <c r="AD81" s="408">
        <v>1</v>
      </c>
    </row>
    <row r="82" spans="1:30" ht="33">
      <c r="A82" s="356" t="s">
        <v>489</v>
      </c>
      <c r="B82" s="367" t="s">
        <v>161</v>
      </c>
      <c r="C82" s="404">
        <v>0</v>
      </c>
      <c r="D82" s="405">
        <v>1</v>
      </c>
      <c r="E82" s="405">
        <v>0</v>
      </c>
      <c r="F82" s="405">
        <v>1</v>
      </c>
      <c r="G82" s="405">
        <v>0</v>
      </c>
      <c r="H82" s="405">
        <v>0</v>
      </c>
      <c r="I82" s="406">
        <f t="shared" si="10"/>
        <v>1</v>
      </c>
      <c r="J82" s="389">
        <f t="shared" si="11"/>
        <v>1</v>
      </c>
      <c r="K82" s="389">
        <f t="shared" si="12"/>
        <v>1</v>
      </c>
      <c r="L82" s="405">
        <v>0</v>
      </c>
      <c r="M82" s="405">
        <v>1</v>
      </c>
      <c r="N82" s="405">
        <v>1</v>
      </c>
      <c r="O82" s="405">
        <v>0</v>
      </c>
      <c r="P82" s="405">
        <v>0</v>
      </c>
      <c r="Q82" s="405">
        <v>1</v>
      </c>
      <c r="R82" s="405">
        <v>0</v>
      </c>
      <c r="S82" s="407">
        <f t="shared" si="13"/>
        <v>0</v>
      </c>
      <c r="T82" s="404">
        <v>1</v>
      </c>
      <c r="U82" s="405">
        <v>0</v>
      </c>
      <c r="V82" s="406">
        <f t="shared" si="14"/>
        <v>1</v>
      </c>
      <c r="W82" s="405">
        <v>0</v>
      </c>
      <c r="X82" s="405">
        <v>1</v>
      </c>
      <c r="Y82" s="405">
        <v>0</v>
      </c>
      <c r="Z82" s="405">
        <v>0</v>
      </c>
      <c r="AA82" s="405">
        <v>0</v>
      </c>
      <c r="AB82" s="405">
        <v>0</v>
      </c>
      <c r="AC82" s="405">
        <v>0</v>
      </c>
      <c r="AD82" s="408">
        <v>1</v>
      </c>
    </row>
    <row r="83" spans="1:30" ht="16.5">
      <c r="A83" s="361" t="s">
        <v>685</v>
      </c>
      <c r="B83" s="355" t="s">
        <v>490</v>
      </c>
      <c r="C83" s="380">
        <v>0</v>
      </c>
      <c r="D83" s="379">
        <v>0</v>
      </c>
      <c r="E83" s="379">
        <v>0</v>
      </c>
      <c r="F83" s="379">
        <v>0</v>
      </c>
      <c r="G83" s="379">
        <v>0</v>
      </c>
      <c r="H83" s="379">
        <v>0</v>
      </c>
      <c r="I83" s="388">
        <f t="shared" si="10"/>
        <v>0</v>
      </c>
      <c r="J83" s="389">
        <f t="shared" si="11"/>
        <v>0</v>
      </c>
      <c r="K83" s="389">
        <f t="shared" si="12"/>
        <v>0</v>
      </c>
      <c r="L83" s="379">
        <v>0</v>
      </c>
      <c r="M83" s="379">
        <v>0</v>
      </c>
      <c r="N83" s="379">
        <v>0</v>
      </c>
      <c r="O83" s="379">
        <v>0</v>
      </c>
      <c r="P83" s="379">
        <v>0</v>
      </c>
      <c r="Q83" s="379">
        <v>0</v>
      </c>
      <c r="R83" s="379">
        <v>0</v>
      </c>
      <c r="S83" s="392">
        <f t="shared" si="13"/>
        <v>0</v>
      </c>
      <c r="T83" s="380">
        <v>0</v>
      </c>
      <c r="U83" s="379">
        <v>0</v>
      </c>
      <c r="V83" s="388">
        <f t="shared" si="14"/>
        <v>0</v>
      </c>
      <c r="W83" s="379">
        <v>0</v>
      </c>
      <c r="X83" s="379">
        <v>0</v>
      </c>
      <c r="Y83" s="379">
        <v>0</v>
      </c>
      <c r="Z83" s="379">
        <v>0</v>
      </c>
      <c r="AA83" s="379">
        <v>0</v>
      </c>
      <c r="AB83" s="379">
        <v>0</v>
      </c>
      <c r="AC83" s="379">
        <v>0</v>
      </c>
      <c r="AD83" s="381">
        <v>0</v>
      </c>
    </row>
    <row r="84" spans="1:30" ht="25.5">
      <c r="A84" s="363" t="s">
        <v>668</v>
      </c>
      <c r="B84" s="355" t="s">
        <v>491</v>
      </c>
      <c r="C84" s="380">
        <v>0</v>
      </c>
      <c r="D84" s="379">
        <v>0</v>
      </c>
      <c r="E84" s="379">
        <v>0</v>
      </c>
      <c r="F84" s="379">
        <v>0</v>
      </c>
      <c r="G84" s="379">
        <v>0</v>
      </c>
      <c r="H84" s="379">
        <v>0</v>
      </c>
      <c r="I84" s="388">
        <f t="shared" si="10"/>
        <v>0</v>
      </c>
      <c r="J84" s="389">
        <f t="shared" si="11"/>
        <v>0</v>
      </c>
      <c r="K84" s="389">
        <f t="shared" si="12"/>
        <v>0</v>
      </c>
      <c r="L84" s="379">
        <v>0</v>
      </c>
      <c r="M84" s="379">
        <v>0</v>
      </c>
      <c r="N84" s="379">
        <v>0</v>
      </c>
      <c r="O84" s="379">
        <v>0</v>
      </c>
      <c r="P84" s="379">
        <v>0</v>
      </c>
      <c r="Q84" s="379">
        <v>0</v>
      </c>
      <c r="R84" s="379">
        <v>0</v>
      </c>
      <c r="S84" s="392">
        <f t="shared" si="13"/>
        <v>0</v>
      </c>
      <c r="T84" s="380">
        <v>0</v>
      </c>
      <c r="U84" s="379">
        <v>0</v>
      </c>
      <c r="V84" s="388">
        <f t="shared" si="14"/>
        <v>0</v>
      </c>
      <c r="W84" s="379">
        <v>0</v>
      </c>
      <c r="X84" s="379">
        <v>0</v>
      </c>
      <c r="Y84" s="379">
        <v>0</v>
      </c>
      <c r="Z84" s="379">
        <v>0</v>
      </c>
      <c r="AA84" s="379">
        <v>0</v>
      </c>
      <c r="AB84" s="379">
        <v>0</v>
      </c>
      <c r="AC84" s="379">
        <v>0</v>
      </c>
      <c r="AD84" s="381">
        <v>0</v>
      </c>
    </row>
    <row r="85" spans="1:30" ht="16.5">
      <c r="A85" s="356" t="s">
        <v>492</v>
      </c>
      <c r="B85" s="366" t="s">
        <v>162</v>
      </c>
      <c r="C85" s="404">
        <v>6</v>
      </c>
      <c r="D85" s="405">
        <v>50</v>
      </c>
      <c r="E85" s="405">
        <v>0</v>
      </c>
      <c r="F85" s="405">
        <v>49</v>
      </c>
      <c r="G85" s="405">
        <v>13</v>
      </c>
      <c r="H85" s="405">
        <v>1</v>
      </c>
      <c r="I85" s="406">
        <f>D85+H85</f>
        <v>51</v>
      </c>
      <c r="J85" s="389">
        <f t="shared" si="11"/>
        <v>57</v>
      </c>
      <c r="K85" s="389">
        <f t="shared" si="12"/>
        <v>53</v>
      </c>
      <c r="L85" s="405">
        <v>11</v>
      </c>
      <c r="M85" s="405">
        <v>42</v>
      </c>
      <c r="N85" s="405">
        <v>39</v>
      </c>
      <c r="O85" s="405">
        <v>6</v>
      </c>
      <c r="P85" s="405">
        <v>6</v>
      </c>
      <c r="Q85" s="405">
        <v>50</v>
      </c>
      <c r="R85" s="405">
        <v>5</v>
      </c>
      <c r="S85" s="407">
        <f t="shared" si="13"/>
        <v>4</v>
      </c>
      <c r="T85" s="404">
        <v>54</v>
      </c>
      <c r="U85" s="405">
        <v>0</v>
      </c>
      <c r="V85" s="406">
        <f t="shared" si="14"/>
        <v>49</v>
      </c>
      <c r="W85" s="405">
        <v>3</v>
      </c>
      <c r="X85" s="405">
        <v>40</v>
      </c>
      <c r="Y85" s="405">
        <v>25</v>
      </c>
      <c r="Z85" s="405">
        <v>0</v>
      </c>
      <c r="AA85" s="405">
        <v>5</v>
      </c>
      <c r="AB85" s="405">
        <v>3</v>
      </c>
      <c r="AC85" s="405">
        <v>1</v>
      </c>
      <c r="AD85" s="408">
        <v>40</v>
      </c>
    </row>
    <row r="86" spans="1:30" ht="29.25">
      <c r="A86" s="361" t="s">
        <v>686</v>
      </c>
      <c r="B86" s="355" t="s">
        <v>493</v>
      </c>
      <c r="C86" s="380">
        <v>1</v>
      </c>
      <c r="D86" s="379">
        <v>0</v>
      </c>
      <c r="E86" s="379">
        <v>0</v>
      </c>
      <c r="F86" s="379">
        <v>0</v>
      </c>
      <c r="G86" s="379">
        <v>0</v>
      </c>
      <c r="H86" s="379">
        <v>0</v>
      </c>
      <c r="I86" s="388">
        <f t="shared" si="10"/>
        <v>0</v>
      </c>
      <c r="J86" s="389">
        <f t="shared" si="11"/>
        <v>1</v>
      </c>
      <c r="K86" s="389">
        <f t="shared" si="12"/>
        <v>1</v>
      </c>
      <c r="L86" s="379">
        <v>0</v>
      </c>
      <c r="M86" s="379">
        <v>1</v>
      </c>
      <c r="N86" s="379">
        <v>0</v>
      </c>
      <c r="O86" s="379">
        <v>0</v>
      </c>
      <c r="P86" s="379">
        <v>0</v>
      </c>
      <c r="Q86" s="379">
        <v>1</v>
      </c>
      <c r="R86" s="379">
        <v>0</v>
      </c>
      <c r="S86" s="392">
        <f t="shared" si="13"/>
        <v>0</v>
      </c>
      <c r="T86" s="380">
        <v>1</v>
      </c>
      <c r="U86" s="379">
        <v>0</v>
      </c>
      <c r="V86" s="388">
        <f t="shared" si="14"/>
        <v>0</v>
      </c>
      <c r="W86" s="379">
        <v>0</v>
      </c>
      <c r="X86" s="379">
        <v>0</v>
      </c>
      <c r="Y86" s="379">
        <v>0</v>
      </c>
      <c r="Z86" s="379">
        <v>0</v>
      </c>
      <c r="AA86" s="379">
        <v>0</v>
      </c>
      <c r="AB86" s="379">
        <v>0</v>
      </c>
      <c r="AC86" s="379">
        <v>0</v>
      </c>
      <c r="AD86" s="381">
        <v>0</v>
      </c>
    </row>
    <row r="87" spans="1:30" ht="25.5">
      <c r="A87" s="363" t="s">
        <v>669</v>
      </c>
      <c r="B87" s="355" t="s">
        <v>494</v>
      </c>
      <c r="C87" s="380">
        <v>1</v>
      </c>
      <c r="D87" s="379">
        <v>0</v>
      </c>
      <c r="E87" s="379">
        <v>0</v>
      </c>
      <c r="F87" s="379">
        <v>0</v>
      </c>
      <c r="G87" s="379">
        <v>0</v>
      </c>
      <c r="H87" s="379">
        <v>0</v>
      </c>
      <c r="I87" s="388">
        <f t="shared" si="10"/>
        <v>0</v>
      </c>
      <c r="J87" s="389">
        <f t="shared" si="11"/>
        <v>1</v>
      </c>
      <c r="K87" s="389">
        <f t="shared" si="12"/>
        <v>1</v>
      </c>
      <c r="L87" s="379">
        <v>0</v>
      </c>
      <c r="M87" s="379">
        <v>1</v>
      </c>
      <c r="N87" s="379">
        <v>1</v>
      </c>
      <c r="O87" s="379">
        <v>0</v>
      </c>
      <c r="P87" s="379">
        <v>0</v>
      </c>
      <c r="Q87" s="379">
        <v>1</v>
      </c>
      <c r="R87" s="379">
        <v>0</v>
      </c>
      <c r="S87" s="392">
        <f t="shared" si="13"/>
        <v>0</v>
      </c>
      <c r="T87" s="380">
        <v>1</v>
      </c>
      <c r="U87" s="379">
        <v>0</v>
      </c>
      <c r="V87" s="388">
        <f t="shared" si="14"/>
        <v>1</v>
      </c>
      <c r="W87" s="379">
        <v>0</v>
      </c>
      <c r="X87" s="379">
        <v>1</v>
      </c>
      <c r="Y87" s="379">
        <v>1</v>
      </c>
      <c r="Z87" s="379">
        <v>0</v>
      </c>
      <c r="AA87" s="379">
        <v>0</v>
      </c>
      <c r="AB87" s="379">
        <v>0</v>
      </c>
      <c r="AC87" s="379">
        <v>0</v>
      </c>
      <c r="AD87" s="381">
        <v>1</v>
      </c>
    </row>
    <row r="88" spans="1:30" ht="21.75" customHeight="1">
      <c r="A88" s="363" t="s">
        <v>670</v>
      </c>
      <c r="B88" s="355" t="s">
        <v>495</v>
      </c>
      <c r="C88" s="380">
        <v>0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88">
        <f t="shared" si="10"/>
        <v>0</v>
      </c>
      <c r="J88" s="389">
        <f t="shared" si="11"/>
        <v>0</v>
      </c>
      <c r="K88" s="389">
        <f t="shared" si="12"/>
        <v>0</v>
      </c>
      <c r="L88" s="379">
        <v>0</v>
      </c>
      <c r="M88" s="379">
        <v>0</v>
      </c>
      <c r="N88" s="379">
        <v>0</v>
      </c>
      <c r="O88" s="379">
        <v>0</v>
      </c>
      <c r="P88" s="379">
        <v>0</v>
      </c>
      <c r="Q88" s="379">
        <v>0</v>
      </c>
      <c r="R88" s="379">
        <v>0</v>
      </c>
      <c r="S88" s="392">
        <f t="shared" si="13"/>
        <v>0</v>
      </c>
      <c r="T88" s="380">
        <v>0</v>
      </c>
      <c r="U88" s="379">
        <v>0</v>
      </c>
      <c r="V88" s="388">
        <f t="shared" si="14"/>
        <v>0</v>
      </c>
      <c r="W88" s="379">
        <v>0</v>
      </c>
      <c r="X88" s="379">
        <v>0</v>
      </c>
      <c r="Y88" s="379">
        <v>0</v>
      </c>
      <c r="Z88" s="379">
        <v>0</v>
      </c>
      <c r="AA88" s="379">
        <v>0</v>
      </c>
      <c r="AB88" s="379">
        <v>0</v>
      </c>
      <c r="AC88" s="379">
        <v>0</v>
      </c>
      <c r="AD88" s="381">
        <v>0</v>
      </c>
    </row>
    <row r="89" spans="1:30" ht="25.5">
      <c r="A89" s="363" t="s">
        <v>671</v>
      </c>
      <c r="B89" s="355" t="s">
        <v>496</v>
      </c>
      <c r="C89" s="380">
        <v>2</v>
      </c>
      <c r="D89" s="379">
        <v>10</v>
      </c>
      <c r="E89" s="379">
        <v>0</v>
      </c>
      <c r="F89" s="379">
        <v>9</v>
      </c>
      <c r="G89" s="379">
        <v>0</v>
      </c>
      <c r="H89" s="379">
        <v>0</v>
      </c>
      <c r="I89" s="388">
        <f t="shared" si="10"/>
        <v>10</v>
      </c>
      <c r="J89" s="389">
        <f t="shared" si="11"/>
        <v>12</v>
      </c>
      <c r="K89" s="389">
        <f t="shared" si="12"/>
        <v>12</v>
      </c>
      <c r="L89" s="379">
        <v>2</v>
      </c>
      <c r="M89" s="379">
        <v>10</v>
      </c>
      <c r="N89" s="379">
        <v>9</v>
      </c>
      <c r="O89" s="379">
        <v>0</v>
      </c>
      <c r="P89" s="379">
        <v>0</v>
      </c>
      <c r="Q89" s="379">
        <v>9</v>
      </c>
      <c r="R89" s="379">
        <v>2</v>
      </c>
      <c r="S89" s="392">
        <f t="shared" si="13"/>
        <v>0</v>
      </c>
      <c r="T89" s="380">
        <v>13</v>
      </c>
      <c r="U89" s="379">
        <v>0</v>
      </c>
      <c r="V89" s="388">
        <f t="shared" si="14"/>
        <v>12</v>
      </c>
      <c r="W89" s="379">
        <v>2</v>
      </c>
      <c r="X89" s="379">
        <v>8</v>
      </c>
      <c r="Y89" s="379">
        <v>2</v>
      </c>
      <c r="Z89" s="379">
        <v>0</v>
      </c>
      <c r="AA89" s="379">
        <v>2</v>
      </c>
      <c r="AB89" s="379">
        <v>2</v>
      </c>
      <c r="AC89" s="379">
        <v>0</v>
      </c>
      <c r="AD89" s="381">
        <v>10</v>
      </c>
    </row>
    <row r="90" spans="1:30" ht="38.25">
      <c r="A90" s="363" t="s">
        <v>672</v>
      </c>
      <c r="B90" s="355" t="s">
        <v>497</v>
      </c>
      <c r="C90" s="380">
        <v>0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88">
        <f t="shared" si="10"/>
        <v>0</v>
      </c>
      <c r="J90" s="389">
        <f t="shared" si="11"/>
        <v>0</v>
      </c>
      <c r="K90" s="389">
        <f t="shared" si="12"/>
        <v>0</v>
      </c>
      <c r="L90" s="379">
        <v>0</v>
      </c>
      <c r="M90" s="379">
        <v>0</v>
      </c>
      <c r="N90" s="379">
        <v>0</v>
      </c>
      <c r="O90" s="379">
        <v>0</v>
      </c>
      <c r="P90" s="379">
        <v>0</v>
      </c>
      <c r="Q90" s="379">
        <v>0</v>
      </c>
      <c r="R90" s="379">
        <v>0</v>
      </c>
      <c r="S90" s="392">
        <f t="shared" si="13"/>
        <v>0</v>
      </c>
      <c r="T90" s="380">
        <v>0</v>
      </c>
      <c r="U90" s="379">
        <v>0</v>
      </c>
      <c r="V90" s="388">
        <f t="shared" si="14"/>
        <v>0</v>
      </c>
      <c r="W90" s="379">
        <v>0</v>
      </c>
      <c r="X90" s="379">
        <v>0</v>
      </c>
      <c r="Y90" s="379">
        <v>0</v>
      </c>
      <c r="Z90" s="379">
        <v>0</v>
      </c>
      <c r="AA90" s="379">
        <v>0</v>
      </c>
      <c r="AB90" s="379">
        <v>0</v>
      </c>
      <c r="AC90" s="379">
        <v>0</v>
      </c>
      <c r="AD90" s="381">
        <v>0</v>
      </c>
    </row>
    <row r="91" spans="1:30" ht="33">
      <c r="A91" s="356" t="s">
        <v>498</v>
      </c>
      <c r="B91" s="366" t="s">
        <v>164</v>
      </c>
      <c r="C91" s="404">
        <v>0</v>
      </c>
      <c r="D91" s="405">
        <v>0</v>
      </c>
      <c r="E91" s="405">
        <v>0</v>
      </c>
      <c r="F91" s="405">
        <v>0</v>
      </c>
      <c r="G91" s="405">
        <v>0</v>
      </c>
      <c r="H91" s="405">
        <v>0</v>
      </c>
      <c r="I91" s="406">
        <f t="shared" si="10"/>
        <v>0</v>
      </c>
      <c r="J91" s="389">
        <f t="shared" si="11"/>
        <v>0</v>
      </c>
      <c r="K91" s="389">
        <f t="shared" si="12"/>
        <v>0</v>
      </c>
      <c r="L91" s="405">
        <v>0</v>
      </c>
      <c r="M91" s="405">
        <v>0</v>
      </c>
      <c r="N91" s="405">
        <v>0</v>
      </c>
      <c r="O91" s="405">
        <v>0</v>
      </c>
      <c r="P91" s="405">
        <v>0</v>
      </c>
      <c r="Q91" s="405">
        <v>0</v>
      </c>
      <c r="R91" s="405">
        <v>0</v>
      </c>
      <c r="S91" s="407">
        <f t="shared" si="13"/>
        <v>0</v>
      </c>
      <c r="T91" s="404">
        <v>0</v>
      </c>
      <c r="U91" s="405">
        <v>0</v>
      </c>
      <c r="V91" s="406">
        <f t="shared" si="14"/>
        <v>0</v>
      </c>
      <c r="W91" s="405">
        <v>0</v>
      </c>
      <c r="X91" s="405">
        <v>0</v>
      </c>
      <c r="Y91" s="405">
        <v>0</v>
      </c>
      <c r="Z91" s="405">
        <v>0</v>
      </c>
      <c r="AA91" s="405">
        <v>0</v>
      </c>
      <c r="AB91" s="405">
        <v>0</v>
      </c>
      <c r="AC91" s="405">
        <v>0</v>
      </c>
      <c r="AD91" s="408">
        <v>0</v>
      </c>
    </row>
    <row r="92" spans="1:30" ht="17.25" thickBot="1">
      <c r="A92" s="369" t="s">
        <v>499</v>
      </c>
      <c r="B92" s="370" t="s">
        <v>500</v>
      </c>
      <c r="C92" s="409">
        <v>0</v>
      </c>
      <c r="D92" s="410">
        <v>0</v>
      </c>
      <c r="E92" s="410">
        <v>0</v>
      </c>
      <c r="F92" s="410">
        <v>0</v>
      </c>
      <c r="G92" s="410">
        <v>0</v>
      </c>
      <c r="H92" s="410">
        <v>0</v>
      </c>
      <c r="I92" s="411">
        <f t="shared" si="10"/>
        <v>0</v>
      </c>
      <c r="J92" s="390">
        <f t="shared" si="11"/>
        <v>0</v>
      </c>
      <c r="K92" s="390">
        <f t="shared" si="12"/>
        <v>0</v>
      </c>
      <c r="L92" s="410">
        <v>0</v>
      </c>
      <c r="M92" s="410">
        <v>0</v>
      </c>
      <c r="N92" s="410">
        <v>0</v>
      </c>
      <c r="O92" s="410">
        <v>0</v>
      </c>
      <c r="P92" s="410">
        <v>0</v>
      </c>
      <c r="Q92" s="410">
        <v>0</v>
      </c>
      <c r="R92" s="410">
        <v>0</v>
      </c>
      <c r="S92" s="412">
        <f t="shared" si="13"/>
        <v>0</v>
      </c>
      <c r="T92" s="409">
        <v>0</v>
      </c>
      <c r="U92" s="410">
        <v>0</v>
      </c>
      <c r="V92" s="411">
        <f t="shared" si="14"/>
        <v>0</v>
      </c>
      <c r="W92" s="410">
        <v>0</v>
      </c>
      <c r="X92" s="410">
        <v>0</v>
      </c>
      <c r="Y92" s="410">
        <v>0</v>
      </c>
      <c r="Z92" s="410">
        <v>0</v>
      </c>
      <c r="AA92" s="410">
        <v>0</v>
      </c>
      <c r="AB92" s="410">
        <v>0</v>
      </c>
      <c r="AC92" s="410">
        <v>0</v>
      </c>
      <c r="AD92" s="413">
        <v>0</v>
      </c>
    </row>
    <row r="93" spans="1:30" ht="16.5" thickBot="1">
      <c r="A93" s="376" t="s">
        <v>501</v>
      </c>
      <c r="B93" s="371" t="s">
        <v>502</v>
      </c>
      <c r="C93" s="437">
        <f>C92+C91+C85+C82+C81+C80+C74+C73+C43+C42+C34+C14+C11+C10</f>
        <v>14</v>
      </c>
      <c r="D93" s="414">
        <f t="shared" ref="D93:AD93" si="15">D92+D91+D85+D82+D81+D80+D74+D73+D43+D42+D34+D14+D11+D10</f>
        <v>86</v>
      </c>
      <c r="E93" s="414">
        <f t="shared" si="15"/>
        <v>0</v>
      </c>
      <c r="F93" s="414">
        <f t="shared" si="15"/>
        <v>85</v>
      </c>
      <c r="G93" s="414">
        <f t="shared" si="15"/>
        <v>16</v>
      </c>
      <c r="H93" s="414">
        <f t="shared" si="15"/>
        <v>1</v>
      </c>
      <c r="I93" s="414">
        <f t="shared" si="15"/>
        <v>87</v>
      </c>
      <c r="J93" s="378">
        <f t="shared" si="15"/>
        <v>101</v>
      </c>
      <c r="K93" s="378">
        <f t="shared" si="15"/>
        <v>92</v>
      </c>
      <c r="L93" s="414">
        <f t="shared" si="15"/>
        <v>28</v>
      </c>
      <c r="M93" s="414">
        <f t="shared" si="15"/>
        <v>64</v>
      </c>
      <c r="N93" s="414">
        <f t="shared" si="15"/>
        <v>61</v>
      </c>
      <c r="O93" s="414">
        <f>O92+O91+O85+O82+O81+O80+O74+O73+O43+O42+O34+O14+O11+O10</f>
        <v>9</v>
      </c>
      <c r="P93" s="414">
        <f t="shared" si="15"/>
        <v>6</v>
      </c>
      <c r="Q93" s="414">
        <f t="shared" si="15"/>
        <v>88</v>
      </c>
      <c r="R93" s="414">
        <f t="shared" si="15"/>
        <v>8</v>
      </c>
      <c r="S93" s="415">
        <f t="shared" si="15"/>
        <v>9</v>
      </c>
      <c r="T93" s="437">
        <f t="shared" si="15"/>
        <v>98</v>
      </c>
      <c r="U93" s="414">
        <f t="shared" si="15"/>
        <v>2</v>
      </c>
      <c r="V93" s="414">
        <f t="shared" si="15"/>
        <v>87</v>
      </c>
      <c r="W93" s="414">
        <f t="shared" si="15"/>
        <v>10</v>
      </c>
      <c r="X93" s="414">
        <f t="shared" si="15"/>
        <v>54</v>
      </c>
      <c r="Y93" s="414">
        <f t="shared" si="15"/>
        <v>33</v>
      </c>
      <c r="Z93" s="414">
        <f t="shared" si="15"/>
        <v>0</v>
      </c>
      <c r="AA93" s="414">
        <f t="shared" si="15"/>
        <v>10</v>
      </c>
      <c r="AB93" s="414">
        <f t="shared" si="15"/>
        <v>22</v>
      </c>
      <c r="AC93" s="414">
        <f t="shared" si="15"/>
        <v>1</v>
      </c>
      <c r="AD93" s="438">
        <f t="shared" si="15"/>
        <v>62</v>
      </c>
    </row>
    <row r="94" spans="1:30" ht="16.5">
      <c r="A94" s="372" t="s">
        <v>163</v>
      </c>
      <c r="B94" s="373" t="s">
        <v>503</v>
      </c>
      <c r="C94" s="416">
        <v>1</v>
      </c>
      <c r="D94" s="417">
        <v>8</v>
      </c>
      <c r="E94" s="417">
        <v>0</v>
      </c>
      <c r="F94" s="417">
        <v>8</v>
      </c>
      <c r="G94" s="417">
        <v>0</v>
      </c>
      <c r="H94" s="417">
        <v>0</v>
      </c>
      <c r="I94" s="418">
        <f t="shared" si="10"/>
        <v>8</v>
      </c>
      <c r="J94" s="391">
        <f t="shared" si="11"/>
        <v>9</v>
      </c>
      <c r="K94" s="391">
        <f t="shared" si="12"/>
        <v>8</v>
      </c>
      <c r="L94" s="417">
        <v>2</v>
      </c>
      <c r="M94" s="417">
        <v>6</v>
      </c>
      <c r="N94" s="417">
        <v>0</v>
      </c>
      <c r="O94" s="417">
        <v>0</v>
      </c>
      <c r="P94" s="417">
        <v>0</v>
      </c>
      <c r="Q94" s="417">
        <v>6</v>
      </c>
      <c r="R94" s="417">
        <v>2</v>
      </c>
      <c r="S94" s="419">
        <f t="shared" si="13"/>
        <v>1</v>
      </c>
      <c r="T94" s="420">
        <v>5</v>
      </c>
      <c r="U94" s="421">
        <v>1</v>
      </c>
      <c r="V94" s="421">
        <v>0</v>
      </c>
      <c r="W94" s="421">
        <v>0</v>
      </c>
      <c r="X94" s="421">
        <v>0</v>
      </c>
      <c r="Y94" s="421">
        <v>0</v>
      </c>
      <c r="Z94" s="421">
        <v>0</v>
      </c>
      <c r="AA94" s="421">
        <v>0</v>
      </c>
      <c r="AB94" s="421">
        <v>0</v>
      </c>
      <c r="AC94" s="421">
        <v>0</v>
      </c>
      <c r="AD94" s="422">
        <v>0</v>
      </c>
    </row>
    <row r="95" spans="1:30" ht="16.5">
      <c r="A95" s="374" t="s">
        <v>673</v>
      </c>
      <c r="B95" s="366" t="s">
        <v>504</v>
      </c>
      <c r="C95" s="404">
        <v>5</v>
      </c>
      <c r="D95" s="405">
        <v>22</v>
      </c>
      <c r="E95" s="405">
        <v>0</v>
      </c>
      <c r="F95" s="405">
        <v>22</v>
      </c>
      <c r="G95" s="405">
        <v>0</v>
      </c>
      <c r="H95" s="405">
        <v>1</v>
      </c>
      <c r="I95" s="406">
        <f>D95+H95</f>
        <v>23</v>
      </c>
      <c r="J95" s="389">
        <f t="shared" si="11"/>
        <v>28</v>
      </c>
      <c r="K95" s="389">
        <f t="shared" si="12"/>
        <v>25</v>
      </c>
      <c r="L95" s="405">
        <v>23</v>
      </c>
      <c r="M95" s="405">
        <v>2</v>
      </c>
      <c r="N95" s="405">
        <v>0</v>
      </c>
      <c r="O95" s="405">
        <v>0</v>
      </c>
      <c r="P95" s="405">
        <v>0</v>
      </c>
      <c r="Q95" s="405">
        <v>25</v>
      </c>
      <c r="R95" s="405">
        <v>1</v>
      </c>
      <c r="S95" s="407">
        <f t="shared" si="13"/>
        <v>3</v>
      </c>
      <c r="T95" s="420">
        <v>26</v>
      </c>
      <c r="U95" s="421">
        <v>0</v>
      </c>
      <c r="V95" s="421">
        <v>25</v>
      </c>
      <c r="W95" s="421">
        <v>2</v>
      </c>
      <c r="X95" s="424" t="s">
        <v>21</v>
      </c>
      <c r="Y95" s="424" t="s">
        <v>21</v>
      </c>
      <c r="Z95" s="424" t="s">
        <v>21</v>
      </c>
      <c r="AA95" s="423">
        <v>23</v>
      </c>
      <c r="AB95" s="424" t="s">
        <v>21</v>
      </c>
      <c r="AC95" s="423">
        <v>2</v>
      </c>
      <c r="AD95" s="425">
        <v>0</v>
      </c>
    </row>
    <row r="96" spans="1:30" ht="16.5">
      <c r="A96" s="375" t="s">
        <v>505</v>
      </c>
      <c r="B96" s="366" t="s">
        <v>174</v>
      </c>
      <c r="C96" s="404">
        <v>4</v>
      </c>
      <c r="D96" s="405">
        <v>50</v>
      </c>
      <c r="E96" s="405">
        <v>0</v>
      </c>
      <c r="F96" s="405">
        <v>50</v>
      </c>
      <c r="G96" s="405">
        <v>0</v>
      </c>
      <c r="H96" s="405">
        <v>1</v>
      </c>
      <c r="I96" s="406">
        <f t="shared" si="10"/>
        <v>51</v>
      </c>
      <c r="J96" s="389">
        <f t="shared" si="11"/>
        <v>55</v>
      </c>
      <c r="K96" s="389">
        <f t="shared" si="12"/>
        <v>54</v>
      </c>
      <c r="L96" s="405">
        <v>41</v>
      </c>
      <c r="M96" s="405">
        <v>13</v>
      </c>
      <c r="N96" s="405">
        <v>0</v>
      </c>
      <c r="O96" s="405">
        <v>0</v>
      </c>
      <c r="P96" s="405">
        <v>0</v>
      </c>
      <c r="Q96" s="405">
        <v>53</v>
      </c>
      <c r="R96" s="405">
        <v>4</v>
      </c>
      <c r="S96" s="407">
        <f t="shared" si="13"/>
        <v>1</v>
      </c>
      <c r="T96" s="420">
        <v>0</v>
      </c>
      <c r="U96" s="421">
        <v>0</v>
      </c>
      <c r="V96" s="421">
        <v>0</v>
      </c>
      <c r="W96" s="421">
        <v>0</v>
      </c>
      <c r="X96" s="424" t="s">
        <v>21</v>
      </c>
      <c r="Y96" s="424" t="s">
        <v>21</v>
      </c>
      <c r="Z96" s="424" t="s">
        <v>21</v>
      </c>
      <c r="AA96" s="423">
        <v>0</v>
      </c>
      <c r="AB96" s="424" t="s">
        <v>21</v>
      </c>
      <c r="AC96" s="423">
        <v>0</v>
      </c>
      <c r="AD96" s="425">
        <v>0</v>
      </c>
    </row>
    <row r="97" spans="1:30" ht="42">
      <c r="A97" s="358" t="s">
        <v>687</v>
      </c>
      <c r="B97" s="88" t="s">
        <v>506</v>
      </c>
      <c r="C97" s="380">
        <v>3</v>
      </c>
      <c r="D97" s="379">
        <v>9</v>
      </c>
      <c r="E97" s="379">
        <v>0</v>
      </c>
      <c r="F97" s="379">
        <v>9</v>
      </c>
      <c r="G97" s="379">
        <v>0</v>
      </c>
      <c r="H97" s="379">
        <v>0</v>
      </c>
      <c r="I97" s="388">
        <f t="shared" si="10"/>
        <v>9</v>
      </c>
      <c r="J97" s="389">
        <f t="shared" si="11"/>
        <v>12</v>
      </c>
      <c r="K97" s="389">
        <f t="shared" si="12"/>
        <v>12</v>
      </c>
      <c r="L97" s="379">
        <v>12</v>
      </c>
      <c r="M97" s="379">
        <v>0</v>
      </c>
      <c r="N97" s="379">
        <v>0</v>
      </c>
      <c r="O97" s="379">
        <v>0</v>
      </c>
      <c r="P97" s="379">
        <v>0</v>
      </c>
      <c r="Q97" s="379">
        <v>12</v>
      </c>
      <c r="R97" s="379">
        <v>1</v>
      </c>
      <c r="S97" s="392">
        <f t="shared" si="13"/>
        <v>0</v>
      </c>
      <c r="T97" s="386" t="s">
        <v>21</v>
      </c>
      <c r="U97" s="384" t="s">
        <v>21</v>
      </c>
      <c r="V97" s="387" t="s">
        <v>21</v>
      </c>
      <c r="W97" s="384" t="s">
        <v>21</v>
      </c>
      <c r="X97" s="384" t="s">
        <v>21</v>
      </c>
      <c r="Y97" s="384" t="s">
        <v>21</v>
      </c>
      <c r="Z97" s="384" t="s">
        <v>21</v>
      </c>
      <c r="AA97" s="384" t="s">
        <v>21</v>
      </c>
      <c r="AB97" s="384" t="s">
        <v>21</v>
      </c>
      <c r="AC97" s="384" t="s">
        <v>21</v>
      </c>
      <c r="AD97" s="385"/>
    </row>
    <row r="98" spans="1:30" ht="15">
      <c r="A98" s="360" t="s">
        <v>507</v>
      </c>
      <c r="B98" s="88" t="s">
        <v>123</v>
      </c>
      <c r="C98" s="380">
        <v>0</v>
      </c>
      <c r="D98" s="379">
        <v>3</v>
      </c>
      <c r="E98" s="379">
        <v>0</v>
      </c>
      <c r="F98" s="379">
        <v>3</v>
      </c>
      <c r="G98" s="379">
        <v>0</v>
      </c>
      <c r="H98" s="379">
        <v>0</v>
      </c>
      <c r="I98" s="388">
        <f t="shared" si="10"/>
        <v>3</v>
      </c>
      <c r="J98" s="389">
        <f t="shared" si="11"/>
        <v>3</v>
      </c>
      <c r="K98" s="389">
        <f t="shared" si="12"/>
        <v>3</v>
      </c>
      <c r="L98" s="379">
        <v>0</v>
      </c>
      <c r="M98" s="379">
        <v>3</v>
      </c>
      <c r="N98" s="379">
        <v>0</v>
      </c>
      <c r="O98" s="379">
        <v>0</v>
      </c>
      <c r="P98" s="379">
        <v>0</v>
      </c>
      <c r="Q98" s="379">
        <v>3</v>
      </c>
      <c r="R98" s="379">
        <v>0</v>
      </c>
      <c r="S98" s="392">
        <f t="shared" si="13"/>
        <v>0</v>
      </c>
      <c r="T98" s="386" t="s">
        <v>21</v>
      </c>
      <c r="U98" s="384" t="s">
        <v>21</v>
      </c>
      <c r="V98" s="387" t="s">
        <v>21</v>
      </c>
      <c r="W98" s="384" t="s">
        <v>21</v>
      </c>
      <c r="X98" s="384" t="s">
        <v>21</v>
      </c>
      <c r="Y98" s="384" t="s">
        <v>21</v>
      </c>
      <c r="Z98" s="384" t="s">
        <v>21</v>
      </c>
      <c r="AA98" s="384" t="s">
        <v>21</v>
      </c>
      <c r="AB98" s="384" t="s">
        <v>21</v>
      </c>
      <c r="AC98" s="384" t="s">
        <v>21</v>
      </c>
      <c r="AD98" s="385"/>
    </row>
    <row r="99" spans="1:30" ht="25.5">
      <c r="A99" s="360" t="s">
        <v>674</v>
      </c>
      <c r="B99" s="88" t="s">
        <v>508</v>
      </c>
      <c r="C99" s="380">
        <v>0</v>
      </c>
      <c r="D99" s="379">
        <v>2</v>
      </c>
      <c r="E99" s="379">
        <v>0</v>
      </c>
      <c r="F99" s="379">
        <v>2</v>
      </c>
      <c r="G99" s="379">
        <v>0</v>
      </c>
      <c r="H99" s="379">
        <v>1</v>
      </c>
      <c r="I99" s="388">
        <f t="shared" si="10"/>
        <v>3</v>
      </c>
      <c r="J99" s="389">
        <f t="shared" si="11"/>
        <v>3</v>
      </c>
      <c r="K99" s="389">
        <f t="shared" si="12"/>
        <v>3</v>
      </c>
      <c r="L99" s="379">
        <v>2</v>
      </c>
      <c r="M99" s="379">
        <v>1</v>
      </c>
      <c r="N99" s="379">
        <v>0</v>
      </c>
      <c r="O99" s="379">
        <v>0</v>
      </c>
      <c r="P99" s="379">
        <v>0</v>
      </c>
      <c r="Q99" s="379">
        <v>3</v>
      </c>
      <c r="R99" s="379">
        <v>2</v>
      </c>
      <c r="S99" s="392">
        <f t="shared" si="13"/>
        <v>0</v>
      </c>
      <c r="T99" s="386" t="s">
        <v>21</v>
      </c>
      <c r="U99" s="384" t="s">
        <v>21</v>
      </c>
      <c r="V99" s="387" t="s">
        <v>21</v>
      </c>
      <c r="W99" s="384" t="s">
        <v>21</v>
      </c>
      <c r="X99" s="384" t="s">
        <v>21</v>
      </c>
      <c r="Y99" s="384" t="s">
        <v>21</v>
      </c>
      <c r="Z99" s="384" t="s">
        <v>21</v>
      </c>
      <c r="AA99" s="384" t="s">
        <v>21</v>
      </c>
      <c r="AB99" s="384" t="s">
        <v>21</v>
      </c>
      <c r="AC99" s="384" t="s">
        <v>21</v>
      </c>
      <c r="AD99" s="385"/>
    </row>
    <row r="100" spans="1:30" ht="15">
      <c r="A100" s="360" t="s">
        <v>675</v>
      </c>
      <c r="B100" s="88" t="s">
        <v>125</v>
      </c>
      <c r="C100" s="380">
        <v>0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88">
        <f t="shared" si="10"/>
        <v>0</v>
      </c>
      <c r="J100" s="389">
        <f t="shared" si="11"/>
        <v>0</v>
      </c>
      <c r="K100" s="389">
        <f t="shared" si="12"/>
        <v>0</v>
      </c>
      <c r="L100" s="379">
        <v>0</v>
      </c>
      <c r="M100" s="379">
        <v>0</v>
      </c>
      <c r="N100" s="379">
        <v>0</v>
      </c>
      <c r="O100" s="379">
        <v>0</v>
      </c>
      <c r="P100" s="379">
        <v>0</v>
      </c>
      <c r="Q100" s="379">
        <v>0</v>
      </c>
      <c r="R100" s="379">
        <v>0</v>
      </c>
      <c r="S100" s="392">
        <f t="shared" si="13"/>
        <v>0</v>
      </c>
      <c r="T100" s="382">
        <v>0</v>
      </c>
      <c r="U100" s="383">
        <v>0</v>
      </c>
      <c r="V100" s="383">
        <v>0</v>
      </c>
      <c r="W100" s="383">
        <v>0</v>
      </c>
      <c r="X100" s="384" t="s">
        <v>21</v>
      </c>
      <c r="Y100" s="384" t="s">
        <v>21</v>
      </c>
      <c r="Z100" s="384" t="s">
        <v>21</v>
      </c>
      <c r="AA100" s="383">
        <v>0</v>
      </c>
      <c r="AB100" s="384" t="s">
        <v>21</v>
      </c>
      <c r="AC100" s="383">
        <v>0</v>
      </c>
      <c r="AD100" s="385"/>
    </row>
    <row r="101" spans="1:30" ht="15">
      <c r="A101" s="360" t="s">
        <v>676</v>
      </c>
      <c r="B101" s="88" t="s">
        <v>509</v>
      </c>
      <c r="C101" s="380">
        <v>0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88">
        <f t="shared" si="10"/>
        <v>0</v>
      </c>
      <c r="J101" s="389">
        <f t="shared" si="11"/>
        <v>0</v>
      </c>
      <c r="K101" s="389">
        <f t="shared" si="12"/>
        <v>0</v>
      </c>
      <c r="L101" s="379">
        <v>0</v>
      </c>
      <c r="M101" s="379">
        <v>0</v>
      </c>
      <c r="N101" s="379">
        <v>0</v>
      </c>
      <c r="O101" s="379">
        <v>0</v>
      </c>
      <c r="P101" s="379">
        <v>0</v>
      </c>
      <c r="Q101" s="379">
        <v>0</v>
      </c>
      <c r="R101" s="379">
        <v>0</v>
      </c>
      <c r="S101" s="392">
        <f t="shared" si="13"/>
        <v>0</v>
      </c>
      <c r="T101" s="382">
        <v>0</v>
      </c>
      <c r="U101" s="383">
        <v>0</v>
      </c>
      <c r="V101" s="383">
        <v>0</v>
      </c>
      <c r="W101" s="383">
        <v>0</v>
      </c>
      <c r="X101" s="384" t="s">
        <v>21</v>
      </c>
      <c r="Y101" s="384" t="s">
        <v>21</v>
      </c>
      <c r="Z101" s="384" t="s">
        <v>21</v>
      </c>
      <c r="AA101" s="383">
        <v>0</v>
      </c>
      <c r="AB101" s="384" t="s">
        <v>21</v>
      </c>
      <c r="AC101" s="383">
        <v>0</v>
      </c>
      <c r="AD101" s="385"/>
    </row>
    <row r="102" spans="1:30" ht="17.25" thickBot="1">
      <c r="A102" s="375" t="s">
        <v>510</v>
      </c>
      <c r="B102" s="366" t="s">
        <v>194</v>
      </c>
      <c r="C102" s="409">
        <v>0</v>
      </c>
      <c r="D102" s="410">
        <v>141</v>
      </c>
      <c r="E102" s="410">
        <v>0</v>
      </c>
      <c r="F102" s="410">
        <v>141</v>
      </c>
      <c r="G102" s="410">
        <v>0</v>
      </c>
      <c r="H102" s="410">
        <v>0</v>
      </c>
      <c r="I102" s="411">
        <f t="shared" si="10"/>
        <v>141</v>
      </c>
      <c r="J102" s="390">
        <f t="shared" si="11"/>
        <v>141</v>
      </c>
      <c r="K102" s="390">
        <f t="shared" si="12"/>
        <v>140</v>
      </c>
      <c r="L102" s="410">
        <v>135</v>
      </c>
      <c r="M102" s="410">
        <v>5</v>
      </c>
      <c r="N102" s="410">
        <v>0</v>
      </c>
      <c r="O102" s="410">
        <v>0</v>
      </c>
      <c r="P102" s="410">
        <v>0</v>
      </c>
      <c r="Q102" s="410">
        <v>140</v>
      </c>
      <c r="R102" s="410">
        <v>5</v>
      </c>
      <c r="S102" s="412">
        <f t="shared" si="13"/>
        <v>1</v>
      </c>
      <c r="T102" s="426" t="s">
        <v>21</v>
      </c>
      <c r="U102" s="427" t="s">
        <v>21</v>
      </c>
      <c r="V102" s="428" t="s">
        <v>21</v>
      </c>
      <c r="W102" s="427" t="s">
        <v>21</v>
      </c>
      <c r="X102" s="427" t="s">
        <v>21</v>
      </c>
      <c r="Y102" s="427" t="s">
        <v>21</v>
      </c>
      <c r="Z102" s="427" t="s">
        <v>21</v>
      </c>
      <c r="AA102" s="427" t="s">
        <v>21</v>
      </c>
      <c r="AB102" s="427" t="s">
        <v>21</v>
      </c>
      <c r="AC102" s="427" t="s">
        <v>21</v>
      </c>
      <c r="AD102" s="429"/>
    </row>
    <row r="103" spans="1:30" ht="20.25" customHeight="1" thickBot="1">
      <c r="A103" s="671" t="s">
        <v>511</v>
      </c>
      <c r="B103" s="672"/>
      <c r="C103" s="377">
        <f>C102+C96</f>
        <v>4</v>
      </c>
      <c r="D103" s="378">
        <f t="shared" ref="D103:AD103" si="16">D102+D96</f>
        <v>191</v>
      </c>
      <c r="E103" s="414">
        <f t="shared" si="16"/>
        <v>0</v>
      </c>
      <c r="F103" s="414">
        <f t="shared" si="16"/>
        <v>191</v>
      </c>
      <c r="G103" s="414">
        <f t="shared" si="16"/>
        <v>0</v>
      </c>
      <c r="H103" s="414">
        <f t="shared" si="16"/>
        <v>1</v>
      </c>
      <c r="I103" s="378">
        <f t="shared" si="16"/>
        <v>192</v>
      </c>
      <c r="J103" s="378">
        <f t="shared" si="16"/>
        <v>196</v>
      </c>
      <c r="K103" s="378">
        <f t="shared" si="16"/>
        <v>194</v>
      </c>
      <c r="L103" s="414">
        <f t="shared" si="16"/>
        <v>176</v>
      </c>
      <c r="M103" s="414">
        <f t="shared" si="16"/>
        <v>18</v>
      </c>
      <c r="N103" s="414">
        <f t="shared" si="16"/>
        <v>0</v>
      </c>
      <c r="O103" s="414">
        <f t="shared" si="16"/>
        <v>0</v>
      </c>
      <c r="P103" s="414">
        <f t="shared" si="16"/>
        <v>0</v>
      </c>
      <c r="Q103" s="414">
        <f t="shared" si="16"/>
        <v>193</v>
      </c>
      <c r="R103" s="414">
        <f t="shared" si="16"/>
        <v>9</v>
      </c>
      <c r="S103" s="378">
        <f t="shared" si="16"/>
        <v>2</v>
      </c>
      <c r="T103" s="430" t="s">
        <v>21</v>
      </c>
      <c r="U103" s="430" t="s">
        <v>21</v>
      </c>
      <c r="V103" s="430" t="s">
        <v>21</v>
      </c>
      <c r="W103" s="430" t="s">
        <v>21</v>
      </c>
      <c r="X103" s="430" t="s">
        <v>21</v>
      </c>
      <c r="Y103" s="430" t="s">
        <v>21</v>
      </c>
      <c r="Z103" s="430" t="s">
        <v>21</v>
      </c>
      <c r="AA103" s="430" t="s">
        <v>21</v>
      </c>
      <c r="AB103" s="430" t="s">
        <v>21</v>
      </c>
      <c r="AC103" s="430" t="s">
        <v>21</v>
      </c>
      <c r="AD103" s="415">
        <f t="shared" si="16"/>
        <v>0</v>
      </c>
    </row>
    <row r="104" spans="1:30">
      <c r="A104" s="89"/>
      <c r="B104" s="90"/>
      <c r="C104" s="319"/>
      <c r="D104" s="319"/>
      <c r="E104" s="319"/>
      <c r="F104" s="319"/>
      <c r="I104" s="320"/>
      <c r="J104" s="319"/>
      <c r="K104" s="319"/>
      <c r="L104" s="319"/>
      <c r="M104" s="319"/>
      <c r="N104" s="319"/>
      <c r="O104" s="319"/>
      <c r="P104" s="319"/>
      <c r="Q104" s="319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 t="s">
        <v>165</v>
      </c>
      <c r="AB104" s="321"/>
    </row>
    <row r="105" spans="1:30">
      <c r="A105" s="91" t="s">
        <v>120</v>
      </c>
      <c r="B105" s="92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  <c r="N105" s="87"/>
      <c r="O105" s="87"/>
      <c r="P105" s="319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</row>
    <row r="106" spans="1:30">
      <c r="A106" s="679"/>
      <c r="B106" s="681" t="s">
        <v>80</v>
      </c>
      <c r="C106" s="683" t="s">
        <v>166</v>
      </c>
      <c r="D106" s="683" t="s">
        <v>167</v>
      </c>
      <c r="E106" s="685" t="s">
        <v>168</v>
      </c>
      <c r="F106" s="687" t="s">
        <v>0</v>
      </c>
      <c r="G106" s="688"/>
      <c r="H106" s="688"/>
      <c r="I106" s="688"/>
      <c r="J106" s="688"/>
      <c r="K106" s="657" t="s">
        <v>169</v>
      </c>
      <c r="L106" s="87"/>
      <c r="M106" s="319"/>
      <c r="N106" s="319"/>
      <c r="O106" s="319"/>
      <c r="P106" s="319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  <c r="AA106" s="321"/>
    </row>
    <row r="107" spans="1:30" ht="67.5" customHeight="1">
      <c r="A107" s="680"/>
      <c r="B107" s="682"/>
      <c r="C107" s="684"/>
      <c r="D107" s="684"/>
      <c r="E107" s="686"/>
      <c r="F107" s="349" t="s">
        <v>139</v>
      </c>
      <c r="G107" s="348" t="s">
        <v>170</v>
      </c>
      <c r="H107" s="348" t="s">
        <v>171</v>
      </c>
      <c r="I107" s="348" t="s">
        <v>172</v>
      </c>
      <c r="J107" s="348" t="s">
        <v>173</v>
      </c>
      <c r="K107" s="658"/>
      <c r="L107" s="319"/>
      <c r="M107" s="319"/>
      <c r="N107" s="319"/>
      <c r="O107" s="319"/>
      <c r="P107" s="319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  <c r="AA107" s="321"/>
    </row>
    <row r="108" spans="1:30">
      <c r="A108" s="335" t="s">
        <v>49</v>
      </c>
      <c r="B108" s="335" t="s">
        <v>50</v>
      </c>
      <c r="C108" s="336">
        <v>1</v>
      </c>
      <c r="D108" s="336">
        <v>2</v>
      </c>
      <c r="E108" s="336">
        <v>3</v>
      </c>
      <c r="F108" s="336">
        <v>4</v>
      </c>
      <c r="G108" s="336">
        <v>5</v>
      </c>
      <c r="H108" s="336">
        <v>6</v>
      </c>
      <c r="I108" s="336">
        <v>7</v>
      </c>
      <c r="J108" s="336">
        <v>8</v>
      </c>
      <c r="K108" s="336">
        <v>9</v>
      </c>
      <c r="L108" s="319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</row>
    <row r="109" spans="1:30">
      <c r="A109" s="395" t="s">
        <v>512</v>
      </c>
      <c r="B109" s="396" t="s">
        <v>513</v>
      </c>
      <c r="C109" s="514">
        <v>26</v>
      </c>
      <c r="D109" s="514">
        <v>138</v>
      </c>
      <c r="E109" s="393">
        <f t="shared" ref="E109:E130" si="17">C109+D109</f>
        <v>164</v>
      </c>
      <c r="F109" s="393">
        <f>G109+H109+I109+J109</f>
        <v>141</v>
      </c>
      <c r="G109" s="514">
        <v>45</v>
      </c>
      <c r="H109" s="514">
        <v>17</v>
      </c>
      <c r="I109" s="514">
        <v>75</v>
      </c>
      <c r="J109" s="514">
        <v>4</v>
      </c>
      <c r="K109" s="393">
        <f>E109-F109</f>
        <v>23</v>
      </c>
      <c r="L109" s="99"/>
      <c r="M109" s="322"/>
      <c r="N109" s="322"/>
      <c r="O109" s="322"/>
      <c r="P109" s="322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1:30">
      <c r="A110" s="397" t="s">
        <v>553</v>
      </c>
      <c r="B110" s="398" t="s">
        <v>514</v>
      </c>
      <c r="C110" s="514">
        <v>16</v>
      </c>
      <c r="D110" s="514">
        <v>70</v>
      </c>
      <c r="E110" s="393">
        <f t="shared" si="17"/>
        <v>86</v>
      </c>
      <c r="F110" s="393">
        <f t="shared" ref="F110:F130" si="18">G110+H110+I110+J110</f>
        <v>73</v>
      </c>
      <c r="G110" s="514">
        <v>24</v>
      </c>
      <c r="H110" s="514">
        <v>3</v>
      </c>
      <c r="I110" s="514">
        <v>43</v>
      </c>
      <c r="J110" s="514">
        <v>3</v>
      </c>
      <c r="K110" s="394">
        <f t="shared" ref="K110:K130" si="19">E110-F110</f>
        <v>13</v>
      </c>
      <c r="L110" s="99"/>
      <c r="M110" s="320"/>
      <c r="N110" s="320"/>
      <c r="O110" s="320"/>
      <c r="P110" s="320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</row>
    <row r="111" spans="1:30">
      <c r="A111" s="399" t="s">
        <v>515</v>
      </c>
      <c r="B111" s="398" t="s">
        <v>516</v>
      </c>
      <c r="C111" s="514">
        <v>0</v>
      </c>
      <c r="D111" s="514">
        <v>0</v>
      </c>
      <c r="E111" s="393">
        <f t="shared" si="17"/>
        <v>0</v>
      </c>
      <c r="F111" s="393">
        <f t="shared" si="18"/>
        <v>0</v>
      </c>
      <c r="G111" s="514">
        <v>0</v>
      </c>
      <c r="H111" s="514">
        <v>0</v>
      </c>
      <c r="I111" s="514">
        <v>0</v>
      </c>
      <c r="J111" s="514">
        <v>0</v>
      </c>
      <c r="K111" s="394">
        <f t="shared" si="19"/>
        <v>0</v>
      </c>
      <c r="L111" s="99"/>
      <c r="M111" s="322"/>
      <c r="N111" s="322"/>
      <c r="O111" s="322"/>
      <c r="P111" s="322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</row>
    <row r="112" spans="1:30">
      <c r="A112" s="399" t="s">
        <v>517</v>
      </c>
      <c r="B112" s="398" t="s">
        <v>518</v>
      </c>
      <c r="C112" s="514">
        <v>0</v>
      </c>
      <c r="D112" s="514">
        <v>0</v>
      </c>
      <c r="E112" s="393">
        <f t="shared" ref="E112:E123" si="20">C112+D112</f>
        <v>0</v>
      </c>
      <c r="F112" s="393">
        <f t="shared" ref="F112:F123" si="21">G112+H112+I112+J112</f>
        <v>0</v>
      </c>
      <c r="G112" s="514">
        <v>0</v>
      </c>
      <c r="H112" s="514">
        <v>0</v>
      </c>
      <c r="I112" s="514">
        <v>0</v>
      </c>
      <c r="J112" s="514">
        <v>0</v>
      </c>
      <c r="K112" s="394">
        <f t="shared" ref="K112:K123" si="22">E112-F112</f>
        <v>0</v>
      </c>
      <c r="L112" s="99"/>
      <c r="M112" s="322"/>
      <c r="N112" s="322"/>
      <c r="O112" s="322"/>
      <c r="P112" s="322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</row>
    <row r="113" spans="1:27">
      <c r="A113" s="399" t="s">
        <v>519</v>
      </c>
      <c r="B113" s="398" t="s">
        <v>520</v>
      </c>
      <c r="C113" s="514">
        <v>0</v>
      </c>
      <c r="D113" s="514">
        <v>5</v>
      </c>
      <c r="E113" s="393">
        <f t="shared" si="20"/>
        <v>5</v>
      </c>
      <c r="F113" s="393">
        <f t="shared" si="21"/>
        <v>4</v>
      </c>
      <c r="G113" s="514">
        <v>1</v>
      </c>
      <c r="H113" s="514">
        <v>2</v>
      </c>
      <c r="I113" s="514">
        <v>1</v>
      </c>
      <c r="J113" s="514">
        <v>0</v>
      </c>
      <c r="K113" s="394">
        <f t="shared" si="22"/>
        <v>1</v>
      </c>
      <c r="L113" s="99"/>
      <c r="M113" s="322"/>
      <c r="N113" s="322"/>
      <c r="O113" s="322"/>
      <c r="P113" s="322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</row>
    <row r="114" spans="1:27">
      <c r="A114" s="399" t="s">
        <v>521</v>
      </c>
      <c r="B114" s="398" t="s">
        <v>522</v>
      </c>
      <c r="C114" s="514">
        <v>0</v>
      </c>
      <c r="D114" s="514">
        <v>0</v>
      </c>
      <c r="E114" s="393">
        <f t="shared" si="20"/>
        <v>0</v>
      </c>
      <c r="F114" s="393">
        <f t="shared" si="21"/>
        <v>0</v>
      </c>
      <c r="G114" s="514">
        <v>0</v>
      </c>
      <c r="H114" s="514">
        <v>0</v>
      </c>
      <c r="I114" s="514">
        <v>0</v>
      </c>
      <c r="J114" s="514">
        <v>0</v>
      </c>
      <c r="K114" s="394">
        <f t="shared" si="22"/>
        <v>0</v>
      </c>
      <c r="L114" s="99"/>
      <c r="M114" s="322"/>
      <c r="N114" s="322"/>
      <c r="O114" s="322"/>
      <c r="P114" s="322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</row>
    <row r="115" spans="1:27">
      <c r="A115" s="399" t="s">
        <v>523</v>
      </c>
      <c r="B115" s="398" t="s">
        <v>524</v>
      </c>
      <c r="C115" s="514">
        <v>0</v>
      </c>
      <c r="D115" s="514">
        <v>3</v>
      </c>
      <c r="E115" s="393">
        <f t="shared" si="20"/>
        <v>3</v>
      </c>
      <c r="F115" s="393">
        <f t="shared" si="21"/>
        <v>2</v>
      </c>
      <c r="G115" s="514">
        <v>2</v>
      </c>
      <c r="H115" s="514">
        <v>0</v>
      </c>
      <c r="I115" s="514">
        <v>0</v>
      </c>
      <c r="J115" s="514">
        <v>0</v>
      </c>
      <c r="K115" s="394">
        <f t="shared" si="22"/>
        <v>1</v>
      </c>
      <c r="L115" s="99"/>
      <c r="M115" s="322"/>
      <c r="N115" s="322"/>
      <c r="O115" s="322"/>
      <c r="P115" s="322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</row>
    <row r="116" spans="1:27">
      <c r="A116" s="399" t="s">
        <v>525</v>
      </c>
      <c r="B116" s="398" t="s">
        <v>526</v>
      </c>
      <c r="C116" s="514">
        <v>0</v>
      </c>
      <c r="D116" s="514">
        <v>0</v>
      </c>
      <c r="E116" s="393">
        <f t="shared" si="20"/>
        <v>0</v>
      </c>
      <c r="F116" s="393">
        <f t="shared" si="21"/>
        <v>0</v>
      </c>
      <c r="G116" s="514">
        <v>0</v>
      </c>
      <c r="H116" s="514">
        <v>0</v>
      </c>
      <c r="I116" s="514">
        <v>0</v>
      </c>
      <c r="J116" s="514">
        <v>0</v>
      </c>
      <c r="K116" s="394">
        <f t="shared" si="22"/>
        <v>0</v>
      </c>
      <c r="L116" s="99"/>
      <c r="M116" s="322"/>
      <c r="N116" s="322"/>
      <c r="O116" s="322"/>
      <c r="P116" s="322"/>
      <c r="Q116" s="323"/>
      <c r="R116" s="323"/>
      <c r="S116" s="323"/>
      <c r="T116" s="323"/>
      <c r="U116" s="323"/>
      <c r="V116" s="323"/>
      <c r="W116" s="323"/>
      <c r="X116" s="323"/>
      <c r="Y116" s="323"/>
      <c r="Z116" s="323"/>
      <c r="AA116" s="323"/>
    </row>
    <row r="117" spans="1:27">
      <c r="A117" s="399" t="s">
        <v>527</v>
      </c>
      <c r="B117" s="398" t="s">
        <v>528</v>
      </c>
      <c r="C117" s="514">
        <v>0</v>
      </c>
      <c r="D117" s="514">
        <v>0</v>
      </c>
      <c r="E117" s="393">
        <f t="shared" si="20"/>
        <v>0</v>
      </c>
      <c r="F117" s="393">
        <f t="shared" si="21"/>
        <v>0</v>
      </c>
      <c r="G117" s="514">
        <v>0</v>
      </c>
      <c r="H117" s="514">
        <v>0</v>
      </c>
      <c r="I117" s="514">
        <v>0</v>
      </c>
      <c r="J117" s="514">
        <v>0</v>
      </c>
      <c r="K117" s="394">
        <f t="shared" si="22"/>
        <v>0</v>
      </c>
      <c r="L117" s="99"/>
      <c r="M117" s="322"/>
      <c r="N117" s="322"/>
      <c r="O117" s="322"/>
      <c r="P117" s="322"/>
      <c r="Q117" s="323"/>
      <c r="R117" s="323"/>
      <c r="S117" s="323"/>
      <c r="T117" s="323"/>
      <c r="U117" s="323"/>
      <c r="V117" s="323"/>
      <c r="W117" s="323"/>
      <c r="X117" s="323"/>
      <c r="Y117" s="323"/>
      <c r="Z117" s="323"/>
      <c r="AA117" s="323"/>
    </row>
    <row r="118" spans="1:27">
      <c r="A118" s="399" t="s">
        <v>529</v>
      </c>
      <c r="B118" s="398" t="s">
        <v>530</v>
      </c>
      <c r="C118" s="514">
        <v>0</v>
      </c>
      <c r="D118" s="514">
        <v>0</v>
      </c>
      <c r="E118" s="393">
        <f t="shared" si="20"/>
        <v>0</v>
      </c>
      <c r="F118" s="393">
        <f t="shared" si="21"/>
        <v>0</v>
      </c>
      <c r="G118" s="514">
        <v>0</v>
      </c>
      <c r="H118" s="514">
        <v>0</v>
      </c>
      <c r="I118" s="514">
        <v>0</v>
      </c>
      <c r="J118" s="514">
        <v>0</v>
      </c>
      <c r="K118" s="394">
        <f t="shared" si="22"/>
        <v>0</v>
      </c>
      <c r="L118" s="99"/>
      <c r="M118" s="322"/>
      <c r="N118" s="322"/>
      <c r="O118" s="322"/>
      <c r="P118" s="322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</row>
    <row r="119" spans="1:27">
      <c r="A119" s="399" t="s">
        <v>531</v>
      </c>
      <c r="B119" s="398" t="s">
        <v>532</v>
      </c>
      <c r="C119" s="514">
        <v>0</v>
      </c>
      <c r="D119" s="514">
        <v>1</v>
      </c>
      <c r="E119" s="393">
        <f t="shared" si="20"/>
        <v>1</v>
      </c>
      <c r="F119" s="393">
        <f t="shared" si="21"/>
        <v>1</v>
      </c>
      <c r="G119" s="514">
        <v>0</v>
      </c>
      <c r="H119" s="514">
        <v>0</v>
      </c>
      <c r="I119" s="514">
        <v>1</v>
      </c>
      <c r="J119" s="514">
        <v>0</v>
      </c>
      <c r="K119" s="394">
        <f t="shared" si="22"/>
        <v>0</v>
      </c>
      <c r="L119" s="99"/>
      <c r="M119" s="322"/>
      <c r="N119" s="322"/>
      <c r="O119" s="322"/>
      <c r="P119" s="322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</row>
    <row r="120" spans="1:27">
      <c r="A120" s="399" t="s">
        <v>533</v>
      </c>
      <c r="B120" s="398" t="s">
        <v>534</v>
      </c>
      <c r="C120" s="514">
        <v>0</v>
      </c>
      <c r="D120" s="514">
        <v>0</v>
      </c>
      <c r="E120" s="393">
        <f t="shared" si="20"/>
        <v>0</v>
      </c>
      <c r="F120" s="393">
        <f t="shared" si="21"/>
        <v>0</v>
      </c>
      <c r="G120" s="514">
        <v>0</v>
      </c>
      <c r="H120" s="514">
        <v>0</v>
      </c>
      <c r="I120" s="514">
        <v>0</v>
      </c>
      <c r="J120" s="514">
        <v>0</v>
      </c>
      <c r="K120" s="394">
        <f t="shared" si="22"/>
        <v>0</v>
      </c>
      <c r="L120" s="99"/>
      <c r="M120" s="322"/>
      <c r="N120" s="322"/>
      <c r="O120" s="322"/>
      <c r="P120" s="322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</row>
    <row r="121" spans="1:27">
      <c r="A121" s="399" t="s">
        <v>535</v>
      </c>
      <c r="B121" s="398" t="s">
        <v>536</v>
      </c>
      <c r="C121" s="514">
        <v>0</v>
      </c>
      <c r="D121" s="514">
        <v>0</v>
      </c>
      <c r="E121" s="393">
        <f t="shared" si="20"/>
        <v>0</v>
      </c>
      <c r="F121" s="393">
        <f t="shared" si="21"/>
        <v>0</v>
      </c>
      <c r="G121" s="514">
        <v>0</v>
      </c>
      <c r="H121" s="514">
        <v>0</v>
      </c>
      <c r="I121" s="514">
        <v>0</v>
      </c>
      <c r="J121" s="514">
        <v>0</v>
      </c>
      <c r="K121" s="394">
        <f t="shared" si="22"/>
        <v>0</v>
      </c>
      <c r="L121" s="99"/>
      <c r="M121" s="322"/>
      <c r="N121" s="322"/>
      <c r="O121" s="322"/>
      <c r="P121" s="322"/>
      <c r="Q121" s="323"/>
      <c r="R121" s="323"/>
      <c r="S121" s="323"/>
      <c r="T121" s="323"/>
      <c r="U121" s="323"/>
      <c r="V121" s="323"/>
      <c r="W121" s="323"/>
      <c r="X121" s="323"/>
      <c r="Y121" s="323"/>
      <c r="Z121" s="323"/>
      <c r="AA121" s="323"/>
    </row>
    <row r="122" spans="1:27">
      <c r="A122" s="399" t="s">
        <v>537</v>
      </c>
      <c r="B122" s="398" t="s">
        <v>538</v>
      </c>
      <c r="C122" s="514">
        <v>0</v>
      </c>
      <c r="D122" s="514">
        <v>0</v>
      </c>
      <c r="E122" s="393">
        <f t="shared" si="20"/>
        <v>0</v>
      </c>
      <c r="F122" s="393">
        <f t="shared" si="21"/>
        <v>0</v>
      </c>
      <c r="G122" s="514">
        <v>0</v>
      </c>
      <c r="H122" s="514">
        <v>0</v>
      </c>
      <c r="I122" s="514">
        <v>0</v>
      </c>
      <c r="J122" s="514">
        <v>0</v>
      </c>
      <c r="K122" s="394">
        <f t="shared" si="22"/>
        <v>0</v>
      </c>
      <c r="L122" s="99"/>
      <c r="M122" s="322"/>
      <c r="N122" s="322"/>
      <c r="O122" s="322"/>
      <c r="P122" s="322"/>
      <c r="Q122" s="323"/>
      <c r="R122" s="323"/>
      <c r="S122" s="323"/>
      <c r="T122" s="323"/>
      <c r="U122" s="323"/>
      <c r="V122" s="323"/>
      <c r="W122" s="323"/>
      <c r="X122" s="323"/>
      <c r="Y122" s="323"/>
      <c r="Z122" s="323"/>
      <c r="AA122" s="323"/>
    </row>
    <row r="123" spans="1:27">
      <c r="A123" s="399" t="s">
        <v>539</v>
      </c>
      <c r="B123" s="398" t="s">
        <v>186</v>
      </c>
      <c r="C123" s="514">
        <v>0</v>
      </c>
      <c r="D123" s="514">
        <v>0</v>
      </c>
      <c r="E123" s="393">
        <f t="shared" si="20"/>
        <v>0</v>
      </c>
      <c r="F123" s="393">
        <f t="shared" si="21"/>
        <v>0</v>
      </c>
      <c r="G123" s="514">
        <v>0</v>
      </c>
      <c r="H123" s="514">
        <v>0</v>
      </c>
      <c r="I123" s="514">
        <v>0</v>
      </c>
      <c r="J123" s="514">
        <v>0</v>
      </c>
      <c r="K123" s="394">
        <f t="shared" si="22"/>
        <v>0</v>
      </c>
      <c r="L123" s="99"/>
      <c r="M123" s="322"/>
      <c r="N123" s="322"/>
      <c r="O123" s="322"/>
      <c r="P123" s="322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</row>
    <row r="124" spans="1:27">
      <c r="A124" s="399" t="s">
        <v>540</v>
      </c>
      <c r="B124" s="398" t="s">
        <v>541</v>
      </c>
      <c r="C124" s="514">
        <v>0</v>
      </c>
      <c r="D124" s="514">
        <v>0</v>
      </c>
      <c r="E124" s="393">
        <f t="shared" si="17"/>
        <v>0</v>
      </c>
      <c r="F124" s="393">
        <f t="shared" si="18"/>
        <v>0</v>
      </c>
      <c r="G124" s="514">
        <v>0</v>
      </c>
      <c r="H124" s="514">
        <v>0</v>
      </c>
      <c r="I124" s="514">
        <v>0</v>
      </c>
      <c r="J124" s="514">
        <v>0</v>
      </c>
      <c r="K124" s="394">
        <f t="shared" si="19"/>
        <v>0</v>
      </c>
      <c r="L124" s="99"/>
      <c r="M124" s="322"/>
      <c r="N124" s="322"/>
      <c r="O124" s="322"/>
      <c r="P124" s="322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</row>
    <row r="125" spans="1:27">
      <c r="A125" s="399" t="s">
        <v>542</v>
      </c>
      <c r="B125" s="398" t="s">
        <v>543</v>
      </c>
      <c r="C125" s="514">
        <v>2</v>
      </c>
      <c r="D125" s="514">
        <v>13</v>
      </c>
      <c r="E125" s="393">
        <f t="shared" si="17"/>
        <v>15</v>
      </c>
      <c r="F125" s="393">
        <f t="shared" si="18"/>
        <v>12</v>
      </c>
      <c r="G125" s="514">
        <v>3</v>
      </c>
      <c r="H125" s="514">
        <v>1</v>
      </c>
      <c r="I125" s="514">
        <v>8</v>
      </c>
      <c r="J125" s="514">
        <v>0</v>
      </c>
      <c r="K125" s="394">
        <f t="shared" si="19"/>
        <v>3</v>
      </c>
      <c r="L125" s="99"/>
      <c r="M125" s="322"/>
      <c r="N125" s="322"/>
      <c r="O125" s="322"/>
      <c r="P125" s="322"/>
      <c r="Q125" s="323"/>
      <c r="R125" s="323"/>
      <c r="S125" s="323"/>
      <c r="T125" s="323"/>
      <c r="U125" s="323"/>
      <c r="V125" s="323"/>
      <c r="W125" s="323"/>
      <c r="X125" s="323"/>
      <c r="Y125" s="323"/>
      <c r="Z125" s="323"/>
      <c r="AA125" s="323"/>
    </row>
    <row r="126" spans="1:27">
      <c r="A126" s="399" t="s">
        <v>544</v>
      </c>
      <c r="B126" s="398" t="s">
        <v>545</v>
      </c>
      <c r="C126" s="514">
        <v>0</v>
      </c>
      <c r="D126" s="514">
        <v>4</v>
      </c>
      <c r="E126" s="393">
        <f t="shared" si="17"/>
        <v>4</v>
      </c>
      <c r="F126" s="393">
        <f t="shared" si="18"/>
        <v>3</v>
      </c>
      <c r="G126" s="514">
        <v>1</v>
      </c>
      <c r="H126" s="514">
        <v>0</v>
      </c>
      <c r="I126" s="514">
        <v>2</v>
      </c>
      <c r="J126" s="514">
        <v>0</v>
      </c>
      <c r="K126" s="394">
        <f t="shared" si="19"/>
        <v>1</v>
      </c>
      <c r="L126" s="99"/>
      <c r="M126" s="322"/>
      <c r="N126" s="322"/>
      <c r="O126" s="322"/>
      <c r="P126" s="322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</row>
    <row r="127" spans="1:27">
      <c r="A127" s="399" t="s">
        <v>546</v>
      </c>
      <c r="B127" s="398" t="s">
        <v>188</v>
      </c>
      <c r="C127" s="514">
        <v>0</v>
      </c>
      <c r="D127" s="514">
        <v>0</v>
      </c>
      <c r="E127" s="393">
        <f t="shared" si="17"/>
        <v>0</v>
      </c>
      <c r="F127" s="393">
        <f t="shared" si="18"/>
        <v>0</v>
      </c>
      <c r="G127" s="514">
        <v>0</v>
      </c>
      <c r="H127" s="514">
        <v>0</v>
      </c>
      <c r="I127" s="514">
        <v>0</v>
      </c>
      <c r="J127" s="514">
        <v>0</v>
      </c>
      <c r="K127" s="394">
        <f t="shared" si="19"/>
        <v>0</v>
      </c>
      <c r="L127" s="99"/>
      <c r="M127" s="322"/>
      <c r="N127" s="322"/>
      <c r="O127" s="322"/>
      <c r="P127" s="322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</row>
    <row r="128" spans="1:27">
      <c r="A128" s="399" t="s">
        <v>547</v>
      </c>
      <c r="B128" s="398" t="s">
        <v>548</v>
      </c>
      <c r="C128" s="514">
        <v>0</v>
      </c>
      <c r="D128" s="514">
        <v>1</v>
      </c>
      <c r="E128" s="393">
        <f t="shared" si="17"/>
        <v>1</v>
      </c>
      <c r="F128" s="393">
        <f t="shared" si="18"/>
        <v>1</v>
      </c>
      <c r="G128" s="514">
        <v>1</v>
      </c>
      <c r="H128" s="514">
        <v>0</v>
      </c>
      <c r="I128" s="514">
        <v>0</v>
      </c>
      <c r="J128" s="514">
        <v>0</v>
      </c>
      <c r="K128" s="394">
        <f t="shared" si="19"/>
        <v>0</v>
      </c>
      <c r="L128" s="99"/>
      <c r="M128" s="322"/>
      <c r="N128" s="322"/>
      <c r="O128" s="322"/>
      <c r="P128" s="322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</row>
    <row r="129" spans="1:28">
      <c r="A129" s="399" t="s">
        <v>549</v>
      </c>
      <c r="B129" s="398" t="s">
        <v>550</v>
      </c>
      <c r="C129" s="514">
        <v>0</v>
      </c>
      <c r="D129" s="514">
        <v>4</v>
      </c>
      <c r="E129" s="393">
        <f t="shared" si="17"/>
        <v>4</v>
      </c>
      <c r="F129" s="393">
        <f t="shared" si="18"/>
        <v>4</v>
      </c>
      <c r="G129" s="514">
        <v>4</v>
      </c>
      <c r="H129" s="514">
        <v>0</v>
      </c>
      <c r="I129" s="514">
        <v>0</v>
      </c>
      <c r="J129" s="514">
        <v>0</v>
      </c>
      <c r="K129" s="394">
        <f t="shared" si="19"/>
        <v>0</v>
      </c>
      <c r="L129" s="99"/>
      <c r="M129" s="322"/>
      <c r="N129" s="322"/>
      <c r="O129" s="322"/>
      <c r="P129" s="322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</row>
    <row r="130" spans="1:28">
      <c r="A130" s="399" t="s">
        <v>551</v>
      </c>
      <c r="B130" s="398" t="s">
        <v>552</v>
      </c>
      <c r="C130" s="514">
        <v>0</v>
      </c>
      <c r="D130" s="514">
        <v>0</v>
      </c>
      <c r="E130" s="393">
        <f t="shared" si="17"/>
        <v>0</v>
      </c>
      <c r="F130" s="393">
        <f t="shared" si="18"/>
        <v>0</v>
      </c>
      <c r="G130" s="514">
        <v>0</v>
      </c>
      <c r="H130" s="514">
        <v>0</v>
      </c>
      <c r="I130" s="514">
        <v>0</v>
      </c>
      <c r="J130" s="514">
        <v>0</v>
      </c>
      <c r="K130" s="394">
        <f t="shared" si="19"/>
        <v>0</v>
      </c>
      <c r="L130" s="99"/>
      <c r="M130" s="322"/>
      <c r="N130" s="322"/>
      <c r="O130" s="322"/>
      <c r="P130" s="322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</row>
    <row r="131" spans="1:28">
      <c r="A131" s="89"/>
      <c r="B131" s="98"/>
      <c r="C131" s="99"/>
      <c r="D131" s="99"/>
      <c r="E131" s="99"/>
      <c r="F131" s="87"/>
      <c r="G131" s="87"/>
      <c r="H131" s="99"/>
      <c r="I131" s="99"/>
      <c r="J131" s="99"/>
      <c r="K131" s="99"/>
      <c r="L131" s="99"/>
      <c r="M131" s="99"/>
      <c r="N131" s="322"/>
      <c r="O131" s="322"/>
      <c r="P131" s="322"/>
      <c r="Q131" s="322"/>
      <c r="R131" s="323"/>
      <c r="S131" s="323"/>
      <c r="T131" s="323"/>
      <c r="U131" s="323"/>
      <c r="V131" s="323"/>
      <c r="W131" s="323"/>
      <c r="X131" s="323"/>
      <c r="Y131" s="323"/>
      <c r="Z131" s="323"/>
      <c r="AA131" s="323"/>
      <c r="AB131" s="323"/>
    </row>
    <row r="132" spans="1:28">
      <c r="A132" s="91" t="s">
        <v>175</v>
      </c>
      <c r="B132" s="100"/>
      <c r="C132" s="322"/>
      <c r="D132" s="322"/>
      <c r="E132" s="322"/>
      <c r="F132" s="101"/>
      <c r="G132" s="101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3"/>
      <c r="S132" s="323"/>
      <c r="T132" s="323"/>
      <c r="U132" s="323"/>
      <c r="V132" s="323"/>
      <c r="W132" s="323"/>
      <c r="X132" s="323"/>
      <c r="Y132" s="323"/>
      <c r="Z132" s="323"/>
      <c r="AA132" s="323"/>
      <c r="AB132" s="323"/>
    </row>
    <row r="133" spans="1:28">
      <c r="A133" s="102"/>
      <c r="B133" s="400"/>
      <c r="C133" s="95" t="s">
        <v>12</v>
      </c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322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</row>
    <row r="134" spans="1:28">
      <c r="A134" s="94" t="s">
        <v>49</v>
      </c>
      <c r="B134" s="401"/>
      <c r="C134" s="104" t="s">
        <v>176</v>
      </c>
      <c r="D134" s="322"/>
      <c r="E134" s="322"/>
      <c r="F134" s="324"/>
      <c r="G134" s="324"/>
      <c r="H134" s="324"/>
      <c r="I134" s="324"/>
      <c r="J134" s="324"/>
      <c r="K134" s="324"/>
      <c r="L134" s="324"/>
      <c r="M134" s="324"/>
      <c r="N134" s="324"/>
      <c r="O134" s="324"/>
      <c r="P134" s="322"/>
      <c r="Q134" s="322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</row>
    <row r="135" spans="1:28">
      <c r="A135" s="97" t="s">
        <v>177</v>
      </c>
      <c r="B135" s="402"/>
      <c r="C135" s="515">
        <v>315</v>
      </c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</row>
    <row r="136" spans="1:28">
      <c r="A136" s="97" t="s">
        <v>178</v>
      </c>
      <c r="B136" s="402"/>
      <c r="C136" s="516">
        <v>290</v>
      </c>
      <c r="D136" s="322"/>
      <c r="E136" s="322"/>
      <c r="F136" s="322"/>
      <c r="G136" s="322"/>
      <c r="H136" s="322"/>
      <c r="I136" s="322"/>
      <c r="J136" s="322"/>
      <c r="K136" s="322"/>
      <c r="L136" s="322"/>
      <c r="M136" s="322"/>
      <c r="N136" s="322"/>
      <c r="O136" s="322"/>
      <c r="P136" s="322"/>
      <c r="Q136" s="322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</row>
    <row r="137" spans="1:28">
      <c r="A137" s="97" t="s">
        <v>179</v>
      </c>
      <c r="B137" s="402"/>
      <c r="C137" s="516">
        <v>138</v>
      </c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</row>
    <row r="138" spans="1:28">
      <c r="A138" s="238" t="s">
        <v>178</v>
      </c>
      <c r="B138" s="402"/>
      <c r="C138" s="516">
        <v>122</v>
      </c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</row>
    <row r="139" spans="1:28">
      <c r="A139" s="97" t="s">
        <v>180</v>
      </c>
      <c r="B139" s="402"/>
      <c r="C139" s="516">
        <v>1</v>
      </c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</row>
    <row r="140" spans="1:28">
      <c r="A140" s="97" t="s">
        <v>181</v>
      </c>
      <c r="B140" s="402"/>
      <c r="C140" s="516">
        <v>2</v>
      </c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</row>
    <row r="141" spans="1:28" ht="23.25" customHeight="1">
      <c r="A141" s="105" t="s">
        <v>182</v>
      </c>
      <c r="B141" s="402"/>
      <c r="C141" s="516">
        <v>0</v>
      </c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</row>
    <row r="142" spans="1:28">
      <c r="A142" s="97" t="s">
        <v>345</v>
      </c>
      <c r="B142" s="402"/>
      <c r="C142" s="516">
        <v>7</v>
      </c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</row>
    <row r="143" spans="1:28">
      <c r="A143" s="106" t="s">
        <v>183</v>
      </c>
      <c r="B143" s="100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</row>
    <row r="144" spans="1:28">
      <c r="A144" s="97"/>
      <c r="B144" s="400"/>
      <c r="C144" s="95" t="s">
        <v>12</v>
      </c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</row>
    <row r="145" spans="1:28">
      <c r="A145" s="94" t="s">
        <v>49</v>
      </c>
      <c r="B145" s="401"/>
      <c r="C145" s="104" t="s">
        <v>176</v>
      </c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</row>
    <row r="146" spans="1:28" ht="25.5" customHeight="1">
      <c r="A146" s="103" t="s">
        <v>357</v>
      </c>
      <c r="B146" s="403"/>
      <c r="C146" s="517">
        <v>38</v>
      </c>
      <c r="D146" s="322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572" t="s">
        <v>60</v>
      </c>
      <c r="Q146" s="572"/>
      <c r="R146" s="572"/>
      <c r="S146" s="572"/>
      <c r="T146" s="572"/>
      <c r="U146" s="572"/>
      <c r="V146" s="572"/>
      <c r="W146" s="107"/>
      <c r="X146" s="107"/>
      <c r="Y146" s="323"/>
      <c r="Z146" s="323"/>
      <c r="AA146" s="323"/>
      <c r="AB146" s="323"/>
    </row>
    <row r="147" spans="1:28" ht="12.75" customHeight="1">
      <c r="A147" s="97" t="s">
        <v>184</v>
      </c>
      <c r="B147" s="402"/>
      <c r="C147" s="516">
        <v>37</v>
      </c>
      <c r="D147" s="322"/>
      <c r="E147" s="96"/>
      <c r="F147" s="6"/>
      <c r="G147" s="6"/>
      <c r="H147" s="96"/>
      <c r="I147" s="96"/>
      <c r="J147" s="96"/>
      <c r="K147" s="96"/>
      <c r="L147" s="96"/>
      <c r="M147" s="96"/>
      <c r="N147" s="96"/>
      <c r="O147" s="96"/>
      <c r="P147" s="96" t="s">
        <v>554</v>
      </c>
      <c r="Q147" s="96"/>
      <c r="R147" s="107"/>
      <c r="S147" s="107"/>
      <c r="T147" s="107"/>
      <c r="U147" s="107"/>
      <c r="V147" s="107"/>
      <c r="W147" s="107"/>
      <c r="X147" s="107"/>
      <c r="Y147" s="323"/>
      <c r="Z147" s="323"/>
      <c r="AA147" s="323"/>
      <c r="AB147" s="323"/>
    </row>
    <row r="148" spans="1:28">
      <c r="A148" s="97" t="s">
        <v>185</v>
      </c>
      <c r="B148" s="402"/>
      <c r="C148" s="516">
        <v>1</v>
      </c>
      <c r="D148" s="322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239" t="s">
        <v>688</v>
      </c>
      <c r="Q148" s="96"/>
      <c r="R148" s="107"/>
      <c r="S148" s="107"/>
      <c r="T148" s="107"/>
      <c r="U148" s="107"/>
      <c r="V148" s="107"/>
      <c r="W148" s="107"/>
      <c r="X148" s="107"/>
      <c r="Y148" s="323"/>
      <c r="Z148" s="323"/>
      <c r="AA148" s="323"/>
      <c r="AB148" s="323"/>
    </row>
    <row r="149" spans="1:28">
      <c r="A149" s="97" t="s">
        <v>187</v>
      </c>
      <c r="B149" s="402"/>
      <c r="C149" s="516">
        <v>0</v>
      </c>
      <c r="D149" s="322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239" t="s">
        <v>698</v>
      </c>
      <c r="Q149" s="96"/>
      <c r="R149" s="107"/>
      <c r="S149" s="107"/>
      <c r="T149" s="107"/>
      <c r="U149" s="107"/>
      <c r="V149" s="107"/>
      <c r="W149" s="107"/>
      <c r="X149" s="107"/>
      <c r="Y149" s="323"/>
      <c r="Z149" s="323"/>
      <c r="AA149" s="323"/>
      <c r="AB149" s="323"/>
    </row>
    <row r="150" spans="1:28">
      <c r="A150" s="97" t="s">
        <v>189</v>
      </c>
      <c r="B150" s="402"/>
      <c r="C150" s="516">
        <v>0</v>
      </c>
      <c r="D150" s="322"/>
      <c r="E150" s="96"/>
      <c r="F150" s="237"/>
      <c r="G150" s="237"/>
      <c r="H150" s="236"/>
      <c r="I150" s="236"/>
      <c r="J150" s="236"/>
      <c r="K150" s="236"/>
      <c r="L150" s="236"/>
      <c r="M150" s="108"/>
      <c r="N150" s="236"/>
      <c r="O150" s="236"/>
      <c r="P150" s="96"/>
      <c r="Q150" s="96"/>
      <c r="R150" s="107"/>
      <c r="S150" s="107"/>
      <c r="T150" s="107"/>
      <c r="U150" s="107"/>
      <c r="V150" s="107"/>
      <c r="W150" s="107"/>
      <c r="X150" s="107"/>
      <c r="Y150" s="323"/>
      <c r="Z150" s="323"/>
      <c r="AA150" s="323"/>
      <c r="AB150" s="323"/>
    </row>
    <row r="151" spans="1:28" ht="27" customHeight="1">
      <c r="A151" s="105" t="s">
        <v>692</v>
      </c>
      <c r="B151" s="402"/>
      <c r="C151" s="516">
        <v>0</v>
      </c>
      <c r="D151" s="322"/>
      <c r="E151" s="96"/>
      <c r="F151" s="237"/>
      <c r="G151" s="237"/>
      <c r="H151" s="236"/>
      <c r="I151" s="236"/>
      <c r="J151" s="236"/>
      <c r="K151" s="236"/>
      <c r="L151" s="236"/>
      <c r="M151" s="236"/>
      <c r="N151" s="236"/>
      <c r="O151" s="236"/>
      <c r="P151" s="96"/>
      <c r="Q151" s="96"/>
      <c r="R151" s="107"/>
      <c r="S151" s="107"/>
      <c r="T151" s="107"/>
      <c r="U151" s="107"/>
      <c r="V151" s="107"/>
      <c r="W151" s="107"/>
      <c r="X151" s="107"/>
      <c r="Y151" s="323"/>
      <c r="Z151" s="323"/>
      <c r="AA151" s="323"/>
      <c r="AB151" s="323"/>
    </row>
    <row r="152" spans="1:28">
      <c r="A152" s="100"/>
      <c r="B152" s="100"/>
      <c r="C152" s="322"/>
      <c r="D152" s="322"/>
      <c r="E152" s="96"/>
      <c r="F152" s="96"/>
      <c r="G152" s="96"/>
      <c r="H152" s="96"/>
      <c r="I152" s="96"/>
      <c r="J152" s="96"/>
      <c r="K152" s="96"/>
      <c r="L152" s="96"/>
      <c r="M152" s="108"/>
      <c r="N152" s="96"/>
      <c r="O152" s="96"/>
      <c r="P152" s="96"/>
      <c r="Q152" s="96"/>
      <c r="R152" s="107"/>
      <c r="S152" s="107"/>
      <c r="T152" s="107"/>
      <c r="U152" s="107"/>
      <c r="V152" s="107"/>
      <c r="W152" s="107"/>
      <c r="X152" s="107"/>
      <c r="Y152" s="323"/>
      <c r="Z152" s="323"/>
      <c r="AA152" s="323"/>
      <c r="AB152" s="323"/>
    </row>
    <row r="153" spans="1:28">
      <c r="A153" s="91" t="s">
        <v>191</v>
      </c>
      <c r="B153" s="100"/>
      <c r="C153" s="322"/>
      <c r="D153" s="322"/>
      <c r="E153" s="96"/>
      <c r="F153" s="647"/>
      <c r="G153" s="647"/>
      <c r="H153" s="108"/>
      <c r="I153" s="108"/>
      <c r="J153" s="96"/>
      <c r="K153" s="236"/>
      <c r="L153" s="236"/>
      <c r="M153" s="236"/>
      <c r="N153" s="236"/>
      <c r="O153" s="236"/>
      <c r="P153" s="96"/>
      <c r="Q153" s="96"/>
      <c r="R153" s="107"/>
      <c r="S153" s="107"/>
      <c r="T153" s="107"/>
      <c r="U153" s="107"/>
      <c r="V153" s="107"/>
      <c r="W153" s="107"/>
      <c r="X153" s="107"/>
      <c r="Y153" s="323"/>
      <c r="Z153" s="323"/>
      <c r="AA153" s="323"/>
      <c r="AB153" s="323"/>
    </row>
    <row r="154" spans="1:28">
      <c r="A154" s="97"/>
      <c r="B154" s="400"/>
      <c r="C154" s="95" t="s">
        <v>12</v>
      </c>
      <c r="D154" s="322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107"/>
      <c r="S154" s="107"/>
      <c r="T154" s="107"/>
      <c r="U154" s="107"/>
      <c r="V154" s="107"/>
      <c r="W154" s="107"/>
      <c r="X154" s="107"/>
      <c r="Y154" s="323"/>
      <c r="Z154" s="323"/>
      <c r="AA154" s="323"/>
      <c r="AB154" s="323"/>
    </row>
    <row r="155" spans="1:28">
      <c r="A155" s="94" t="s">
        <v>49</v>
      </c>
      <c r="B155" s="401"/>
      <c r="C155" s="104" t="s">
        <v>176</v>
      </c>
      <c r="D155" s="322"/>
      <c r="E155" s="96"/>
      <c r="F155" s="93"/>
      <c r="G155" s="108"/>
      <c r="H155" s="108"/>
      <c r="I155" s="108"/>
      <c r="J155" s="108"/>
      <c r="K155" s="236"/>
      <c r="L155" s="236"/>
      <c r="M155" s="236"/>
      <c r="N155" s="236"/>
      <c r="O155" s="236"/>
      <c r="P155" s="96"/>
      <c r="Q155" s="96"/>
      <c r="R155" s="107"/>
      <c r="S155" s="107"/>
      <c r="T155" s="107"/>
      <c r="U155" s="107"/>
      <c r="V155" s="107"/>
      <c r="W155" s="107"/>
      <c r="X155" s="107"/>
      <c r="Y155" s="323"/>
      <c r="Z155" s="323"/>
      <c r="AA155" s="323"/>
      <c r="AB155" s="323"/>
    </row>
    <row r="156" spans="1:28">
      <c r="A156" s="97" t="s">
        <v>193</v>
      </c>
      <c r="B156" s="402"/>
      <c r="C156" s="515">
        <v>1886</v>
      </c>
      <c r="D156" s="322"/>
      <c r="E156" s="322"/>
      <c r="F156" s="494" t="s">
        <v>708</v>
      </c>
      <c r="G156" s="494"/>
      <c r="H156" s="236"/>
      <c r="I156" s="236"/>
      <c r="J156" s="236"/>
      <c r="K156" s="236"/>
      <c r="L156" s="236"/>
      <c r="M156" s="108" t="s">
        <v>705</v>
      </c>
      <c r="N156" s="236"/>
      <c r="O156" s="236"/>
      <c r="P156" s="96"/>
      <c r="Q156" s="96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</row>
    <row r="157" spans="1:28">
      <c r="A157" s="97" t="s">
        <v>195</v>
      </c>
      <c r="B157" s="402"/>
      <c r="C157" s="515">
        <v>2210</v>
      </c>
      <c r="D157" s="322"/>
      <c r="E157" s="322"/>
      <c r="F157" s="494" t="s">
        <v>709</v>
      </c>
      <c r="G157" s="494"/>
      <c r="H157" s="236"/>
      <c r="I157" s="236"/>
      <c r="J157" s="236"/>
      <c r="K157" s="236"/>
      <c r="L157" s="236"/>
      <c r="M157" s="538" t="s">
        <v>706</v>
      </c>
      <c r="N157" s="236"/>
      <c r="O157" s="236"/>
      <c r="P157" s="96"/>
      <c r="Q157" s="96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</row>
    <row r="158" spans="1:28">
      <c r="A158" s="89"/>
      <c r="B158" s="98"/>
      <c r="C158" s="99"/>
      <c r="D158" s="322"/>
      <c r="E158" s="322"/>
      <c r="F158" s="96"/>
      <c r="G158" s="96"/>
      <c r="H158" s="96"/>
      <c r="I158" s="96"/>
      <c r="J158" s="96"/>
      <c r="K158" s="96"/>
      <c r="L158" s="96"/>
      <c r="M158" s="108" t="s">
        <v>190</v>
      </c>
      <c r="N158" s="96"/>
      <c r="O158" s="96"/>
      <c r="P158" s="96"/>
      <c r="Q158" s="96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</row>
    <row r="159" spans="1:28">
      <c r="A159" s="91" t="s">
        <v>196</v>
      </c>
      <c r="B159" s="100"/>
      <c r="C159" s="322"/>
      <c r="D159" s="322"/>
      <c r="E159" s="322"/>
      <c r="F159" s="647" t="s">
        <v>711</v>
      </c>
      <c r="G159" s="647"/>
      <c r="H159" s="108"/>
      <c r="I159" s="108"/>
      <c r="J159" s="96"/>
      <c r="K159" s="236"/>
      <c r="L159" s="236"/>
      <c r="M159" s="538" t="s">
        <v>707</v>
      </c>
      <c r="N159" s="236"/>
      <c r="O159" s="236"/>
      <c r="P159" s="96"/>
      <c r="Q159" s="96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</row>
    <row r="160" spans="1:28">
      <c r="A160" s="97" t="s">
        <v>197</v>
      </c>
      <c r="B160" s="403"/>
      <c r="C160" s="95" t="s">
        <v>12</v>
      </c>
      <c r="D160" s="322"/>
      <c r="E160" s="322"/>
      <c r="F160" s="87"/>
      <c r="G160" s="87"/>
      <c r="H160" s="648"/>
      <c r="I160" s="648"/>
      <c r="J160" s="648"/>
      <c r="K160" s="327"/>
      <c r="L160" s="677"/>
      <c r="M160" s="677"/>
      <c r="N160" s="648"/>
      <c r="O160" s="648"/>
      <c r="P160" s="648"/>
      <c r="Q160" s="648"/>
      <c r="R160" s="323"/>
      <c r="S160" s="323"/>
      <c r="T160" s="323"/>
      <c r="U160" s="323"/>
      <c r="V160" s="323"/>
      <c r="W160" s="323"/>
      <c r="X160" s="323"/>
      <c r="Y160" s="323"/>
      <c r="Z160" s="323"/>
      <c r="AA160" s="323"/>
      <c r="AB160" s="323"/>
    </row>
    <row r="161" spans="1:28">
      <c r="A161" s="97" t="s">
        <v>198</v>
      </c>
      <c r="B161" s="403"/>
      <c r="C161" s="518">
        <v>15</v>
      </c>
      <c r="D161" s="322"/>
      <c r="E161" s="322"/>
      <c r="F161" s="87"/>
      <c r="G161" s="87"/>
      <c r="H161" s="326"/>
      <c r="I161" s="326"/>
      <c r="J161" s="326"/>
      <c r="K161" s="327"/>
      <c r="L161" s="325"/>
      <c r="M161" s="325"/>
      <c r="N161" s="326"/>
      <c r="O161" s="326"/>
      <c r="P161" s="326"/>
      <c r="Q161" s="326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</row>
    <row r="162" spans="1:28" ht="12.75" customHeight="1">
      <c r="A162" s="105" t="s">
        <v>199</v>
      </c>
      <c r="B162" s="403"/>
      <c r="C162" s="519">
        <v>0</v>
      </c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3"/>
      <c r="S162" s="323"/>
      <c r="T162" s="323"/>
      <c r="U162" s="323"/>
      <c r="V162" s="323"/>
      <c r="W162" s="323"/>
      <c r="X162" s="323"/>
      <c r="Y162" s="323"/>
      <c r="Z162" s="323"/>
      <c r="AA162" s="323"/>
      <c r="AB162" s="323"/>
    </row>
    <row r="163" spans="1:28" ht="24" customHeight="1">
      <c r="A163" s="105" t="s">
        <v>200</v>
      </c>
      <c r="B163" s="403"/>
      <c r="C163" s="519">
        <v>0</v>
      </c>
      <c r="D163" s="322"/>
      <c r="E163" s="322"/>
      <c r="F163" s="322"/>
      <c r="G163" s="322"/>
      <c r="H163" s="322"/>
      <c r="I163" s="322"/>
      <c r="J163" s="322"/>
      <c r="K163" s="322"/>
      <c r="L163" s="322"/>
      <c r="M163" s="322"/>
      <c r="N163" s="322"/>
      <c r="O163" s="322"/>
      <c r="P163" s="322"/>
      <c r="Q163" s="322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</row>
    <row r="164" spans="1:28" ht="12.75" customHeight="1">
      <c r="A164" s="105" t="s">
        <v>201</v>
      </c>
      <c r="B164" s="403"/>
      <c r="C164" s="519">
        <v>24</v>
      </c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</row>
    <row r="165" spans="1:28">
      <c r="A165" s="87"/>
      <c r="B165" s="87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</row>
    <row r="166" spans="1:28" s="6" customFormat="1">
      <c r="A166" s="482" t="s">
        <v>695</v>
      </c>
      <c r="B166" s="481"/>
      <c r="C166" s="481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</row>
    <row r="167" spans="1:28" s="6" customFormat="1">
      <c r="A167" s="480"/>
      <c r="B167" s="485"/>
      <c r="C167" s="479" t="s">
        <v>12</v>
      </c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</row>
    <row r="168" spans="1:28" s="6" customFormat="1">
      <c r="A168" s="487" t="s">
        <v>49</v>
      </c>
      <c r="B168" s="488"/>
      <c r="C168" s="489" t="s">
        <v>176</v>
      </c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</row>
    <row r="169" spans="1:28" s="6" customFormat="1">
      <c r="A169" s="483" t="s">
        <v>696</v>
      </c>
      <c r="B169" s="486"/>
      <c r="C169" s="520">
        <v>30</v>
      </c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</row>
    <row r="170" spans="1:28" s="6" customFormat="1" ht="15">
      <c r="A170" s="484" t="s">
        <v>697</v>
      </c>
      <c r="B170" s="486"/>
      <c r="C170" s="521">
        <v>160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</row>
    <row r="171" spans="1:28" s="6" customFormat="1">
      <c r="A171" s="93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</row>
    <row r="172" spans="1:28" s="6" customFormat="1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</row>
    <row r="173" spans="1:28" s="6" customFormat="1">
      <c r="A173" s="93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</row>
    <row r="174" spans="1:28" s="6" customFormat="1"/>
    <row r="175" spans="1:28" s="6" customFormat="1"/>
    <row r="176" spans="1:28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</sheetData>
  <sheetProtection password="D259" sheet="1" objects="1" scenarios="1" formatColumns="0" formatRows="0"/>
  <mergeCells count="57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103:B103"/>
    <mergeCell ref="B3:B8"/>
    <mergeCell ref="I3:I8"/>
    <mergeCell ref="H160:J160"/>
    <mergeCell ref="L160:M160"/>
    <mergeCell ref="J3:J8"/>
    <mergeCell ref="A106:A107"/>
    <mergeCell ref="B106:B107"/>
    <mergeCell ref="C106:C107"/>
    <mergeCell ref="D106:D107"/>
    <mergeCell ref="E106:E107"/>
    <mergeCell ref="F153:G153"/>
    <mergeCell ref="F106:J106"/>
    <mergeCell ref="D3:G3"/>
    <mergeCell ref="F5:F8"/>
    <mergeCell ref="G5:G8"/>
    <mergeCell ref="T1:V1"/>
    <mergeCell ref="P146:V146"/>
    <mergeCell ref="P5:P8"/>
    <mergeCell ref="R3:R8"/>
    <mergeCell ref="S3:S8"/>
    <mergeCell ref="T3:U3"/>
    <mergeCell ref="K3:N3"/>
    <mergeCell ref="V3:AC3"/>
    <mergeCell ref="K106:K107"/>
    <mergeCell ref="AC4:AC8"/>
    <mergeCell ref="M5:M8"/>
    <mergeCell ref="AB4:AB8"/>
    <mergeCell ref="X4:Y4"/>
    <mergeCell ref="O5:O8"/>
    <mergeCell ref="O3:P4"/>
    <mergeCell ref="L4:L8"/>
    <mergeCell ref="V4:V8"/>
    <mergeCell ref="K4:K8"/>
    <mergeCell ref="T4:T8"/>
    <mergeCell ref="N5:N8"/>
    <mergeCell ref="F159:G159"/>
    <mergeCell ref="N160:Q160"/>
    <mergeCell ref="X5:X8"/>
    <mergeCell ref="M4:N4"/>
    <mergeCell ref="AA4:AA8"/>
  </mergeCells>
  <hyperlinks>
    <hyperlink ref="T1:U1" location="'Списък Приложения'!A1" display="НАЗАД"/>
  </hyperlinks>
  <printOptions horizontalCentered="1"/>
  <pageMargins left="0" right="0" top="0.39370078740157483" bottom="0" header="0" footer="0"/>
  <pageSetup paperSize="9" scale="55" orientation="landscape" r:id="rId1"/>
  <rowBreaks count="1" manualBreakCount="1">
    <brk id="10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37" stopIfTrue="1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D109</xm:sqref>
        </x14:conditionalFormatting>
        <x14:conditionalFormatting xmlns:xm="http://schemas.microsoft.com/office/excel/2006/main">
          <x14:cfRule type="cellIs" priority="36" stopIfTrue="1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ellIs" priority="35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F109</xm:sqref>
        </x14:conditionalFormatting>
        <x14:conditionalFormatting xmlns:xm="http://schemas.microsoft.com/office/excel/2006/main">
          <x14:cfRule type="cellIs" priority="34" stopIfTrue="1" operator="notEqual" id="{B72CA1E9-33E2-4166-8C94-41791E517424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33" stopIfTrue="1" operator="notEqual" id="{D3807737-2D38-4DB1-9862-4AFE1C9595C7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32" stopIfTrue="1" operator="notEqual" id="{277CEA4B-BA54-4038-8E79-D9E3A436A051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ellIs" priority="31" stopIfTrue="1" operator="notEqual" id="{9B76A262-016F-4C00-A80E-F04064B0ED84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K93</xm:sqref>
        </x14:conditionalFormatting>
        <x14:conditionalFormatting xmlns:xm="http://schemas.microsoft.com/office/excel/2006/main">
          <x14:cfRule type="cellIs" priority="30" stopIfTrue="1" operator="notEqual" id="{CA34C6D7-3365-4087-87C5-3B5E4B532838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L93</xm:sqref>
        </x14:conditionalFormatting>
        <x14:conditionalFormatting xmlns:xm="http://schemas.microsoft.com/office/excel/2006/main">
          <x14:cfRule type="cellIs" priority="29" stopIfTrue="1" operator="notEqual" id="{BFFECE63-FCB9-49DD-8C56-A3475EC19131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M93</xm:sqref>
        </x14:conditionalFormatting>
        <x14:conditionalFormatting xmlns:xm="http://schemas.microsoft.com/office/excel/2006/main">
          <x14:cfRule type="cellIs" priority="28" stopIfTrue="1" operator="notEqual" id="{69B50481-E35A-4775-9EB5-F7222E3A1C58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Q93</xm:sqref>
        </x14:conditionalFormatting>
        <x14:conditionalFormatting xmlns:xm="http://schemas.microsoft.com/office/excel/2006/main">
          <x14:cfRule type="cellIs" priority="27" stopIfTrue="1" operator="notEqual" id="{F8D8DE37-2A60-4DDE-9BFB-3BDD95973BEE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S93</xm:sqref>
        </x14:conditionalFormatting>
        <x14:conditionalFormatting xmlns:xm="http://schemas.microsoft.com/office/excel/2006/main">
          <x14:cfRule type="cellIs" priority="25" stopIfTrue="1" operator="notEqual" id="{F4ED8358-E5E5-4C98-AE34-D56E0D5A00BA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4" stopIfTrue="1" operator="notEqual" id="{425A0E4D-46CA-4B02-ACAC-380667803ABB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I94</xm:sqref>
        </x14:conditionalFormatting>
        <x14:conditionalFormatting xmlns:xm="http://schemas.microsoft.com/office/excel/2006/main">
          <x14:cfRule type="cellIs" priority="23" stopIfTrue="1" operator="notEqual" id="{572340E9-B74D-4B84-89F7-8342D9F489B3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cellIs" priority="22" stopIfTrue="1" operator="notEqual" id="{30DDB146-6335-4D68-9717-B8B3190779F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K94</xm:sqref>
        </x14:conditionalFormatting>
        <x14:conditionalFormatting xmlns:xm="http://schemas.microsoft.com/office/excel/2006/main">
          <x14:cfRule type="cellIs" priority="21" stopIfTrue="1" operator="notEqual" id="{B1B14B5C-F984-4617-8914-7777837F16D8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L94</xm:sqref>
        </x14:conditionalFormatting>
        <x14:conditionalFormatting xmlns:xm="http://schemas.microsoft.com/office/excel/2006/main">
          <x14:cfRule type="cellIs" priority="20" stopIfTrue="1" operator="notEqual" id="{3F91D7F7-1B0F-43F3-A88F-D2A1E55C2CD2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M94</xm:sqref>
        </x14:conditionalFormatting>
        <x14:conditionalFormatting xmlns:xm="http://schemas.microsoft.com/office/excel/2006/main">
          <x14:cfRule type="cellIs" priority="19" stopIfTrue="1" operator="notEqual" id="{DC651319-6F08-4B8D-BBC2-B4C8013F81CB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cellIs" priority="18" stopIfTrue="1" operator="notEqual" id="{A62BE2E2-DB5D-411A-AA07-E1B575E65D82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cellIs" priority="17" stopIfTrue="1" operator="notEqual" id="{DAD16C40-C6F8-452C-AD8C-E808B56F3F6B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ellIs" priority="16" stopIfTrue="1" operator="notEqual" id="{C7B38544-A226-4CCD-80E6-7DE52E78CEC4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I95</xm:sqref>
        </x14:conditionalFormatting>
        <x14:conditionalFormatting xmlns:xm="http://schemas.microsoft.com/office/excel/2006/main">
          <x14:cfRule type="cellIs" priority="15" stopIfTrue="1" operator="notEqual" id="{ECCE5E20-998F-417E-8E0E-844D05DDD97B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cellIs" priority="14" stopIfTrue="1" operator="notEqual" id="{882DD26E-D719-4BCF-A330-CCD7B3B6E54A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K95</xm:sqref>
        </x14:conditionalFormatting>
        <x14:conditionalFormatting xmlns:xm="http://schemas.microsoft.com/office/excel/2006/main">
          <x14:cfRule type="cellIs" priority="13" stopIfTrue="1" operator="notEqual" id="{531AF694-AC1F-473E-80BE-2F584441BE3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L95</xm:sqref>
        </x14:conditionalFormatting>
        <x14:conditionalFormatting xmlns:xm="http://schemas.microsoft.com/office/excel/2006/main">
          <x14:cfRule type="cellIs" priority="12" stopIfTrue="1" operator="notEqual" id="{D1EDCA65-BE9B-40B4-8A05-3B37EDFD574A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M95</xm:sqref>
        </x14:conditionalFormatting>
        <x14:conditionalFormatting xmlns:xm="http://schemas.microsoft.com/office/excel/2006/main">
          <x14:cfRule type="cellIs" priority="11" stopIfTrue="1" operator="notEqual" id="{079CB8C4-E6E9-4CFF-BBD2-818D7B9CF462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Q95</xm:sqref>
        </x14:conditionalFormatting>
        <x14:conditionalFormatting xmlns:xm="http://schemas.microsoft.com/office/excel/2006/main">
          <x14:cfRule type="cellIs" priority="10" stopIfTrue="1" operator="notEqual" id="{F1C6F4C8-CE7D-4B39-A0F9-3BA1B8CC335E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S95</xm:sqref>
        </x14:conditionalFormatting>
        <x14:conditionalFormatting xmlns:xm="http://schemas.microsoft.com/office/excel/2006/main">
          <x14:cfRule type="cellIs" priority="9" stopIfTrue="1" operator="notEqual" id="{C4E6A568-F7A6-4469-AD09-55AA3EAF131D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8" stopIfTrue="1" operator="notEqual" id="{DB2896C9-37F1-4ECB-AE1F-EAB543D626F3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7" stopIfTrue="1" operator="notEqual" id="{674B68F2-CA50-43EF-B5C2-1028A55D4054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6" stopIfTrue="1" operator="notEqual" id="{D9766C53-0DEA-4D27-9B0D-B22B186F8F78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5" stopIfTrue="1" operator="notEqual" id="{930DB19F-DC6C-4CB8-9054-9CA7D62629AA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4" stopIfTrue="1" operator="notEqual" id="{2A1A5DF2-708C-4A29-835A-3D74B6B14556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3" stopIfTrue="1" operator="notEqual" id="{C8391D0A-22AC-4305-A047-32433B4CDE3C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2" stopIfTrue="1" operator="notEqual" id="{385AFD6B-BFE6-409C-B58D-FF204E0009A0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" stopIfTrue="1" operator="notEqual" id="{812C7A89-E75D-46D6-8B87-F7668CBCDA29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K109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Y20"/>
  <sheetViews>
    <sheetView tabSelected="1" zoomScale="80" zoomScaleNormal="80" workbookViewId="0">
      <selection activeCell="G15" sqref="G15"/>
    </sheetView>
  </sheetViews>
  <sheetFormatPr defaultRowHeight="12.75"/>
  <cols>
    <col min="1" max="1" width="4.28515625" customWidth="1"/>
    <col min="2" max="2" width="18.7109375" customWidth="1"/>
    <col min="3" max="15" width="4.28515625" customWidth="1"/>
    <col min="16" max="16" width="5.5703125" customWidth="1"/>
    <col min="17" max="27" width="4.28515625" customWidth="1"/>
    <col min="28" max="28" width="5.85546875" customWidth="1"/>
    <col min="29" max="33" width="4.28515625" customWidth="1"/>
    <col min="34" max="34" width="6.42578125" customWidth="1"/>
    <col min="35" max="39" width="4.28515625" customWidth="1"/>
    <col min="40" max="40" width="6.5703125" customWidth="1"/>
    <col min="41" max="45" width="4.28515625" customWidth="1"/>
    <col min="46" max="46" width="6.5703125" customWidth="1"/>
    <col min="47" max="51" width="4.28515625" customWidth="1"/>
  </cols>
  <sheetData>
    <row r="1" spans="1:51" ht="15.75" customHeight="1">
      <c r="C1" s="111" t="s">
        <v>715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27" t="s">
        <v>256</v>
      </c>
      <c r="T1" s="727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</row>
    <row r="2" spans="1:51">
      <c r="C2" s="111" t="s">
        <v>716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27"/>
      <c r="T2" s="727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</row>
    <row r="3" spans="1:51" ht="13.5" thickBot="1">
      <c r="K3" s="109"/>
      <c r="O3" s="109"/>
    </row>
    <row r="4" spans="1:51" ht="13.5" customHeight="1" thickBot="1">
      <c r="A4" s="740" t="s">
        <v>203</v>
      </c>
      <c r="B4" s="710" t="s">
        <v>220</v>
      </c>
      <c r="C4" s="744" t="s">
        <v>221</v>
      </c>
      <c r="D4" s="721" t="s">
        <v>222</v>
      </c>
      <c r="E4" s="722"/>
      <c r="F4" s="722"/>
      <c r="G4" s="722"/>
      <c r="H4" s="722"/>
      <c r="I4" s="723"/>
      <c r="J4" s="724" t="s">
        <v>223</v>
      </c>
      <c r="K4" s="725"/>
      <c r="L4" s="725"/>
      <c r="M4" s="725"/>
      <c r="N4" s="725"/>
      <c r="O4" s="747"/>
      <c r="P4" s="728" t="s">
        <v>224</v>
      </c>
      <c r="Q4" s="729"/>
      <c r="R4" s="729"/>
      <c r="S4" s="729"/>
      <c r="T4" s="729"/>
      <c r="U4" s="730"/>
      <c r="V4" s="734" t="s">
        <v>225</v>
      </c>
      <c r="W4" s="735"/>
      <c r="X4" s="735"/>
      <c r="Y4" s="735"/>
      <c r="Z4" s="735"/>
      <c r="AA4" s="736"/>
      <c r="AB4" s="724" t="s">
        <v>226</v>
      </c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06" t="s">
        <v>227</v>
      </c>
      <c r="AO4" s="707"/>
      <c r="AP4" s="707"/>
      <c r="AQ4" s="707"/>
      <c r="AR4" s="707"/>
      <c r="AS4" s="708"/>
      <c r="AT4" s="709" t="s">
        <v>228</v>
      </c>
      <c r="AU4" s="710"/>
      <c r="AV4" s="710"/>
      <c r="AW4" s="710"/>
      <c r="AX4" s="710"/>
      <c r="AY4" s="711"/>
    </row>
    <row r="5" spans="1:51" ht="33.75" customHeight="1">
      <c r="A5" s="741"/>
      <c r="B5" s="743"/>
      <c r="C5" s="745"/>
      <c r="D5" s="715"/>
      <c r="E5" s="716"/>
      <c r="F5" s="716"/>
      <c r="G5" s="716"/>
      <c r="H5" s="716"/>
      <c r="I5" s="717"/>
      <c r="J5" s="748"/>
      <c r="K5" s="749"/>
      <c r="L5" s="749"/>
      <c r="M5" s="749"/>
      <c r="N5" s="749"/>
      <c r="O5" s="750"/>
      <c r="P5" s="731"/>
      <c r="Q5" s="732"/>
      <c r="R5" s="732"/>
      <c r="S5" s="732"/>
      <c r="T5" s="732"/>
      <c r="U5" s="733"/>
      <c r="V5" s="737"/>
      <c r="W5" s="738"/>
      <c r="X5" s="738"/>
      <c r="Y5" s="738"/>
      <c r="Z5" s="738"/>
      <c r="AA5" s="739"/>
      <c r="AB5" s="721" t="s">
        <v>229</v>
      </c>
      <c r="AC5" s="722"/>
      <c r="AD5" s="722"/>
      <c r="AE5" s="722"/>
      <c r="AF5" s="722"/>
      <c r="AG5" s="723"/>
      <c r="AH5" s="721" t="s">
        <v>173</v>
      </c>
      <c r="AI5" s="722"/>
      <c r="AJ5" s="722"/>
      <c r="AK5" s="722"/>
      <c r="AL5" s="722"/>
      <c r="AM5" s="723"/>
      <c r="AN5" s="715" t="s">
        <v>230</v>
      </c>
      <c r="AO5" s="716"/>
      <c r="AP5" s="716"/>
      <c r="AQ5" s="716"/>
      <c r="AR5" s="716"/>
      <c r="AS5" s="717"/>
      <c r="AT5" s="712"/>
      <c r="AU5" s="713"/>
      <c r="AV5" s="713"/>
      <c r="AW5" s="713"/>
      <c r="AX5" s="713"/>
      <c r="AY5" s="714"/>
    </row>
    <row r="6" spans="1:51" ht="12.75" customHeight="1">
      <c r="A6" s="741"/>
      <c r="B6" s="743"/>
      <c r="C6" s="745"/>
      <c r="D6" s="718" t="s">
        <v>231</v>
      </c>
      <c r="E6" s="719" t="s">
        <v>232</v>
      </c>
      <c r="F6" s="719"/>
      <c r="G6" s="719"/>
      <c r="H6" s="719"/>
      <c r="I6" s="720"/>
      <c r="J6" s="718" t="s">
        <v>231</v>
      </c>
      <c r="K6" s="719" t="s">
        <v>232</v>
      </c>
      <c r="L6" s="719"/>
      <c r="M6" s="719"/>
      <c r="N6" s="719"/>
      <c r="O6" s="720"/>
      <c r="P6" s="718" t="s">
        <v>231</v>
      </c>
      <c r="Q6" s="719" t="s">
        <v>232</v>
      </c>
      <c r="R6" s="719"/>
      <c r="S6" s="719"/>
      <c r="T6" s="719"/>
      <c r="U6" s="720"/>
      <c r="V6" s="718" t="s">
        <v>231</v>
      </c>
      <c r="W6" s="719" t="s">
        <v>232</v>
      </c>
      <c r="X6" s="719"/>
      <c r="Y6" s="719"/>
      <c r="Z6" s="719"/>
      <c r="AA6" s="720"/>
      <c r="AB6" s="718" t="s">
        <v>231</v>
      </c>
      <c r="AC6" s="719" t="s">
        <v>232</v>
      </c>
      <c r="AD6" s="719"/>
      <c r="AE6" s="719"/>
      <c r="AF6" s="719"/>
      <c r="AG6" s="720"/>
      <c r="AH6" s="718" t="s">
        <v>231</v>
      </c>
      <c r="AI6" s="719" t="s">
        <v>232</v>
      </c>
      <c r="AJ6" s="719"/>
      <c r="AK6" s="719"/>
      <c r="AL6" s="719"/>
      <c r="AM6" s="720"/>
      <c r="AN6" s="718" t="s">
        <v>231</v>
      </c>
      <c r="AO6" s="719" t="s">
        <v>232</v>
      </c>
      <c r="AP6" s="719"/>
      <c r="AQ6" s="719"/>
      <c r="AR6" s="719"/>
      <c r="AS6" s="720"/>
      <c r="AT6" s="718" t="s">
        <v>231</v>
      </c>
      <c r="AU6" s="719" t="s">
        <v>232</v>
      </c>
      <c r="AV6" s="719"/>
      <c r="AW6" s="719"/>
      <c r="AX6" s="719"/>
      <c r="AY6" s="720"/>
    </row>
    <row r="7" spans="1:51" ht="46.5" customHeight="1" thickBot="1">
      <c r="A7" s="742"/>
      <c r="B7" s="713"/>
      <c r="C7" s="746"/>
      <c r="D7" s="718"/>
      <c r="E7" s="129" t="s">
        <v>233</v>
      </c>
      <c r="F7" s="78" t="s">
        <v>234</v>
      </c>
      <c r="G7" s="78" t="s">
        <v>235</v>
      </c>
      <c r="H7" s="78" t="s">
        <v>236</v>
      </c>
      <c r="I7" s="130" t="s">
        <v>237</v>
      </c>
      <c r="J7" s="718"/>
      <c r="K7" s="129" t="s">
        <v>233</v>
      </c>
      <c r="L7" s="78" t="s">
        <v>234</v>
      </c>
      <c r="M7" s="78" t="s">
        <v>235</v>
      </c>
      <c r="N7" s="78" t="s">
        <v>236</v>
      </c>
      <c r="O7" s="130" t="s">
        <v>237</v>
      </c>
      <c r="P7" s="718"/>
      <c r="Q7" s="129" t="s">
        <v>233</v>
      </c>
      <c r="R7" s="78" t="s">
        <v>234</v>
      </c>
      <c r="S7" s="78" t="s">
        <v>235</v>
      </c>
      <c r="T7" s="78" t="s">
        <v>236</v>
      </c>
      <c r="U7" s="130" t="s">
        <v>237</v>
      </c>
      <c r="V7" s="718"/>
      <c r="W7" s="129" t="s">
        <v>233</v>
      </c>
      <c r="X7" s="78" t="s">
        <v>234</v>
      </c>
      <c r="Y7" s="78" t="s">
        <v>235</v>
      </c>
      <c r="Z7" s="78" t="s">
        <v>236</v>
      </c>
      <c r="AA7" s="130" t="s">
        <v>237</v>
      </c>
      <c r="AB7" s="718"/>
      <c r="AC7" s="129" t="s">
        <v>233</v>
      </c>
      <c r="AD7" s="78" t="s">
        <v>234</v>
      </c>
      <c r="AE7" s="78" t="s">
        <v>235</v>
      </c>
      <c r="AF7" s="78" t="s">
        <v>236</v>
      </c>
      <c r="AG7" s="130" t="s">
        <v>237</v>
      </c>
      <c r="AH7" s="718"/>
      <c r="AI7" s="129" t="s">
        <v>233</v>
      </c>
      <c r="AJ7" s="78" t="s">
        <v>234</v>
      </c>
      <c r="AK7" s="78" t="s">
        <v>235</v>
      </c>
      <c r="AL7" s="78" t="s">
        <v>236</v>
      </c>
      <c r="AM7" s="130" t="s">
        <v>237</v>
      </c>
      <c r="AN7" s="718"/>
      <c r="AO7" s="129" t="s">
        <v>233</v>
      </c>
      <c r="AP7" s="78" t="s">
        <v>234</v>
      </c>
      <c r="AQ7" s="78" t="s">
        <v>235</v>
      </c>
      <c r="AR7" s="78" t="s">
        <v>236</v>
      </c>
      <c r="AS7" s="130" t="s">
        <v>237</v>
      </c>
      <c r="AT7" s="718"/>
      <c r="AU7" s="129" t="s">
        <v>233</v>
      </c>
      <c r="AV7" s="78" t="s">
        <v>234</v>
      </c>
      <c r="AW7" s="78" t="s">
        <v>235</v>
      </c>
      <c r="AX7" s="78" t="s">
        <v>236</v>
      </c>
      <c r="AY7" s="130" t="s">
        <v>237</v>
      </c>
    </row>
    <row r="8" spans="1:51">
      <c r="A8" s="131"/>
      <c r="B8" s="132" t="s">
        <v>217</v>
      </c>
      <c r="C8" s="133"/>
      <c r="D8" s="134">
        <f>E8+F8+G8+H8+I8</f>
        <v>50</v>
      </c>
      <c r="E8" s="115">
        <f>SUM(E9:E11)</f>
        <v>14</v>
      </c>
      <c r="F8" s="115">
        <f>SUM(F9:F11)</f>
        <v>1</v>
      </c>
      <c r="G8" s="115">
        <f>SUM(G9:G11)</f>
        <v>5</v>
      </c>
      <c r="H8" s="115">
        <f>SUM(H9:H11)</f>
        <v>4</v>
      </c>
      <c r="I8" s="135">
        <f>SUM(I9:I11)</f>
        <v>26</v>
      </c>
      <c r="J8" s="134">
        <f>K8+L8+M8+N8+O8</f>
        <v>448</v>
      </c>
      <c r="K8" s="115">
        <f>SUM(K9:K11)</f>
        <v>87</v>
      </c>
      <c r="L8" s="115">
        <f>SUM(L9:L11)</f>
        <v>8</v>
      </c>
      <c r="M8" s="115">
        <f>SUM(M9:M11)</f>
        <v>23</v>
      </c>
      <c r="N8" s="115">
        <f>SUM(N9:N11)</f>
        <v>192</v>
      </c>
      <c r="O8" s="135">
        <f>SUM(O9:O11)</f>
        <v>138</v>
      </c>
      <c r="P8" s="134">
        <f>Q8+R8+S8+T8+U8</f>
        <v>498</v>
      </c>
      <c r="Q8" s="115">
        <f>SUM(Q9:Q11)</f>
        <v>101</v>
      </c>
      <c r="R8" s="115">
        <f>SUM(R9:R11)</f>
        <v>9</v>
      </c>
      <c r="S8" s="115">
        <f>SUM(S9:S11)</f>
        <v>28</v>
      </c>
      <c r="T8" s="115">
        <f>SUM(T9:T11)</f>
        <v>196</v>
      </c>
      <c r="U8" s="135">
        <f>SUM(U9:U11)</f>
        <v>164</v>
      </c>
      <c r="V8" s="134">
        <f>W8+X8+Y8+Z8+AA8</f>
        <v>460</v>
      </c>
      <c r="W8" s="115">
        <f>SUM(W9:W11)</f>
        <v>92</v>
      </c>
      <c r="X8" s="115">
        <f>SUM(X9:X11)</f>
        <v>8</v>
      </c>
      <c r="Y8" s="115">
        <f>SUM(Y9:Y11)</f>
        <v>25</v>
      </c>
      <c r="Z8" s="115">
        <f>SUM(Z9:Z11)</f>
        <v>194</v>
      </c>
      <c r="AA8" s="135">
        <f>SUM(AA9:AA11)</f>
        <v>141</v>
      </c>
      <c r="AB8" s="134">
        <f>AC8+AD8+AE8+AF8+AG8</f>
        <v>366</v>
      </c>
      <c r="AC8" s="115">
        <f>SUM(AC9:AC11)</f>
        <v>28</v>
      </c>
      <c r="AD8" s="115">
        <f>SUM(AD9:AD11)</f>
        <v>2</v>
      </c>
      <c r="AE8" s="115">
        <f>SUM(AE9:AE11)</f>
        <v>23</v>
      </c>
      <c r="AF8" s="115">
        <f>SUM(AF9:AF11)</f>
        <v>176</v>
      </c>
      <c r="AG8" s="135">
        <f>SUM(AG9:AG11)</f>
        <v>137</v>
      </c>
      <c r="AH8" s="134">
        <f>AI8+AJ8+AK8+AL8+AM8</f>
        <v>94</v>
      </c>
      <c r="AI8" s="115">
        <f>SUM(AI9:AI11)</f>
        <v>64</v>
      </c>
      <c r="AJ8" s="115">
        <f>SUM(AJ9:AJ11)</f>
        <v>6</v>
      </c>
      <c r="AK8" s="115">
        <f>SUM(AK9:AK11)</f>
        <v>2</v>
      </c>
      <c r="AL8" s="115">
        <f>SUM(AL9:AL11)</f>
        <v>18</v>
      </c>
      <c r="AM8" s="135">
        <f>SUM(AM9:AM11)</f>
        <v>4</v>
      </c>
      <c r="AN8" s="134">
        <f>AO8+AP8+AQ8+AR8+AS8</f>
        <v>436</v>
      </c>
      <c r="AO8" s="115">
        <f>SUM(AO9:AO11)</f>
        <v>88</v>
      </c>
      <c r="AP8" s="115">
        <f>SUM(AP9:AP11)</f>
        <v>6</v>
      </c>
      <c r="AQ8" s="115">
        <f>SUM(AQ9:AQ11)</f>
        <v>25</v>
      </c>
      <c r="AR8" s="115">
        <f>SUM(AR9:AR11)</f>
        <v>193</v>
      </c>
      <c r="AS8" s="135">
        <f>SUM(AS9:AS11)</f>
        <v>124</v>
      </c>
      <c r="AT8" s="134">
        <f>AU8+AV8+AW8+AX8+AY8</f>
        <v>38</v>
      </c>
      <c r="AU8" s="115">
        <f>SUM(AU9:AU11)</f>
        <v>9</v>
      </c>
      <c r="AV8" s="115">
        <f>SUM(AV9:AV11)</f>
        <v>1</v>
      </c>
      <c r="AW8" s="115">
        <f>SUM(AW9:AW11)</f>
        <v>3</v>
      </c>
      <c r="AX8" s="115">
        <f>SUM(AX9:AX11)</f>
        <v>2</v>
      </c>
      <c r="AY8" s="135">
        <f>SUM(AY9:AY11)</f>
        <v>23</v>
      </c>
    </row>
    <row r="9" spans="1:51" ht="38.25">
      <c r="A9" s="112">
        <v>1</v>
      </c>
      <c r="B9" s="539" t="s">
        <v>712</v>
      </c>
      <c r="C9" s="112">
        <v>18</v>
      </c>
      <c r="D9" s="495">
        <f t="shared" ref="D9:D11" si="0">E9+F9+G9+H9+I9</f>
        <v>14</v>
      </c>
      <c r="E9" s="496">
        <v>3</v>
      </c>
      <c r="F9" s="79">
        <v>1</v>
      </c>
      <c r="G9" s="79">
        <v>1</v>
      </c>
      <c r="H9" s="79">
        <v>2</v>
      </c>
      <c r="I9" s="117">
        <v>7</v>
      </c>
      <c r="J9" s="495">
        <f t="shared" ref="J9:J11" si="1">K9+L9+M9+N9+O9</f>
        <v>152</v>
      </c>
      <c r="K9" s="136">
        <v>30</v>
      </c>
      <c r="L9" s="79">
        <v>3</v>
      </c>
      <c r="M9" s="79">
        <v>7</v>
      </c>
      <c r="N9" s="79">
        <v>65</v>
      </c>
      <c r="O9" s="117">
        <v>47</v>
      </c>
      <c r="P9" s="495">
        <f>Q9+R9+S9+T9+U9</f>
        <v>166</v>
      </c>
      <c r="Q9" s="114">
        <f>E9+K9</f>
        <v>33</v>
      </c>
      <c r="R9" s="114">
        <f>F9+L9</f>
        <v>4</v>
      </c>
      <c r="S9" s="114">
        <f>G9+M9</f>
        <v>8</v>
      </c>
      <c r="T9" s="114">
        <f>H9+N9</f>
        <v>67</v>
      </c>
      <c r="U9" s="116">
        <f>I9+O9</f>
        <v>54</v>
      </c>
      <c r="V9" s="495">
        <f t="shared" ref="V9:V10" si="2">W9+X9+Y9+Z9+AA9</f>
        <v>155</v>
      </c>
      <c r="W9" s="114">
        <f t="shared" ref="W9:AA11" si="3">AC9+AI9</f>
        <v>31</v>
      </c>
      <c r="X9" s="114">
        <f t="shared" si="3"/>
        <v>4</v>
      </c>
      <c r="Y9" s="114">
        <f t="shared" si="3"/>
        <v>8</v>
      </c>
      <c r="Z9" s="114">
        <f t="shared" si="3"/>
        <v>66</v>
      </c>
      <c r="AA9" s="116">
        <f t="shared" si="3"/>
        <v>46</v>
      </c>
      <c r="AB9" s="495">
        <f t="shared" ref="AB9:AB10" si="4">AC9+AD9+AE9+AF9+AG9</f>
        <v>123</v>
      </c>
      <c r="AC9" s="79">
        <v>8</v>
      </c>
      <c r="AD9" s="79">
        <v>2</v>
      </c>
      <c r="AE9" s="79">
        <v>8</v>
      </c>
      <c r="AF9" s="79">
        <v>60</v>
      </c>
      <c r="AG9" s="117">
        <v>45</v>
      </c>
      <c r="AH9" s="495">
        <f t="shared" ref="AH9:AH11" si="5">AI9+AJ9+AK9+AL9+AM9</f>
        <v>32</v>
      </c>
      <c r="AI9" s="79">
        <v>23</v>
      </c>
      <c r="AJ9" s="79">
        <v>2</v>
      </c>
      <c r="AK9" s="79">
        <v>0</v>
      </c>
      <c r="AL9" s="79">
        <v>6</v>
      </c>
      <c r="AM9" s="117">
        <v>1</v>
      </c>
      <c r="AN9" s="495">
        <f t="shared" ref="AN9:AN11" si="6">AO9+AP9+AQ9+AR9+AS9</f>
        <v>148</v>
      </c>
      <c r="AO9" s="79">
        <v>31</v>
      </c>
      <c r="AP9" s="79">
        <v>2</v>
      </c>
      <c r="AQ9" s="79">
        <v>8</v>
      </c>
      <c r="AR9" s="79">
        <v>65</v>
      </c>
      <c r="AS9" s="117">
        <v>42</v>
      </c>
      <c r="AT9" s="495">
        <f t="shared" ref="AT9:AT11" si="7">AU9+AV9+AW9+AX9+AY9</f>
        <v>11</v>
      </c>
      <c r="AU9" s="114">
        <f>Q9-W9</f>
        <v>2</v>
      </c>
      <c r="AV9" s="114">
        <f>R9-X9</f>
        <v>0</v>
      </c>
      <c r="AW9" s="114">
        <f>S9-Y9</f>
        <v>0</v>
      </c>
      <c r="AX9" s="114">
        <f>T9-Z9</f>
        <v>1</v>
      </c>
      <c r="AY9" s="116">
        <f>U9-AA9</f>
        <v>8</v>
      </c>
    </row>
    <row r="10" spans="1:51" ht="51">
      <c r="A10" s="112">
        <v>2</v>
      </c>
      <c r="B10" s="539" t="s">
        <v>713</v>
      </c>
      <c r="C10" s="112">
        <v>26</v>
      </c>
      <c r="D10" s="495">
        <f t="shared" si="0"/>
        <v>23</v>
      </c>
      <c r="E10" s="496">
        <v>9</v>
      </c>
      <c r="F10" s="79">
        <v>0</v>
      </c>
      <c r="G10" s="79">
        <v>2</v>
      </c>
      <c r="H10" s="79">
        <v>1</v>
      </c>
      <c r="I10" s="117">
        <v>11</v>
      </c>
      <c r="J10" s="495">
        <f t="shared" si="1"/>
        <v>148</v>
      </c>
      <c r="K10" s="136">
        <v>30</v>
      </c>
      <c r="L10" s="79">
        <v>2</v>
      </c>
      <c r="M10" s="79">
        <v>7</v>
      </c>
      <c r="N10" s="79">
        <v>66</v>
      </c>
      <c r="O10" s="117">
        <v>43</v>
      </c>
      <c r="P10" s="495">
        <f t="shared" ref="P10:P11" si="8">Q10+R10+S10+T10+U10</f>
        <v>171</v>
      </c>
      <c r="Q10" s="114">
        <f t="shared" ref="Q10:U11" si="9">E10+K10</f>
        <v>39</v>
      </c>
      <c r="R10" s="114">
        <f t="shared" si="9"/>
        <v>2</v>
      </c>
      <c r="S10" s="114">
        <f t="shared" si="9"/>
        <v>9</v>
      </c>
      <c r="T10" s="114">
        <f t="shared" si="9"/>
        <v>67</v>
      </c>
      <c r="U10" s="116">
        <f t="shared" si="9"/>
        <v>54</v>
      </c>
      <c r="V10" s="495">
        <f t="shared" si="2"/>
        <v>155</v>
      </c>
      <c r="W10" s="114">
        <f t="shared" si="3"/>
        <v>34</v>
      </c>
      <c r="X10" s="114">
        <f t="shared" si="3"/>
        <v>1</v>
      </c>
      <c r="Y10" s="114">
        <f t="shared" si="3"/>
        <v>8</v>
      </c>
      <c r="Z10" s="114">
        <f t="shared" si="3"/>
        <v>66</v>
      </c>
      <c r="AA10" s="116">
        <f t="shared" si="3"/>
        <v>46</v>
      </c>
      <c r="AB10" s="495">
        <f t="shared" si="4"/>
        <v>123</v>
      </c>
      <c r="AC10" s="79">
        <v>11</v>
      </c>
      <c r="AD10" s="79">
        <v>0</v>
      </c>
      <c r="AE10" s="79">
        <v>8</v>
      </c>
      <c r="AF10" s="79">
        <v>59</v>
      </c>
      <c r="AG10" s="117">
        <v>45</v>
      </c>
      <c r="AH10" s="495">
        <f t="shared" si="5"/>
        <v>32</v>
      </c>
      <c r="AI10" s="79">
        <v>23</v>
      </c>
      <c r="AJ10" s="79">
        <v>1</v>
      </c>
      <c r="AK10" s="79">
        <v>0</v>
      </c>
      <c r="AL10" s="79">
        <v>7</v>
      </c>
      <c r="AM10" s="117">
        <v>1</v>
      </c>
      <c r="AN10" s="495">
        <f t="shared" si="6"/>
        <v>142</v>
      </c>
      <c r="AO10" s="79">
        <v>31</v>
      </c>
      <c r="AP10" s="79">
        <v>1</v>
      </c>
      <c r="AQ10" s="79">
        <v>8</v>
      </c>
      <c r="AR10" s="79">
        <v>66</v>
      </c>
      <c r="AS10" s="117">
        <v>36</v>
      </c>
      <c r="AT10" s="495">
        <f t="shared" si="7"/>
        <v>16</v>
      </c>
      <c r="AU10" s="114">
        <f t="shared" ref="AU10:AY11" si="10">Q10-W10</f>
        <v>5</v>
      </c>
      <c r="AV10" s="114">
        <f t="shared" si="10"/>
        <v>1</v>
      </c>
      <c r="AW10" s="114">
        <f t="shared" si="10"/>
        <v>1</v>
      </c>
      <c r="AX10" s="114">
        <f t="shared" si="10"/>
        <v>1</v>
      </c>
      <c r="AY10" s="116">
        <f t="shared" si="10"/>
        <v>8</v>
      </c>
    </row>
    <row r="11" spans="1:51" ht="51">
      <c r="A11" s="112">
        <v>3</v>
      </c>
      <c r="B11" s="539" t="s">
        <v>714</v>
      </c>
      <c r="C11" s="112">
        <v>3</v>
      </c>
      <c r="D11" s="495">
        <f t="shared" si="0"/>
        <v>13</v>
      </c>
      <c r="E11" s="496">
        <v>2</v>
      </c>
      <c r="F11" s="79">
        <v>0</v>
      </c>
      <c r="G11" s="79">
        <v>2</v>
      </c>
      <c r="H11" s="79">
        <v>1</v>
      </c>
      <c r="I11" s="117">
        <v>8</v>
      </c>
      <c r="J11" s="495">
        <f t="shared" si="1"/>
        <v>148</v>
      </c>
      <c r="K11" s="136">
        <v>27</v>
      </c>
      <c r="L11" s="79">
        <v>3</v>
      </c>
      <c r="M11" s="79">
        <v>9</v>
      </c>
      <c r="N11" s="79">
        <v>61</v>
      </c>
      <c r="O11" s="117">
        <v>48</v>
      </c>
      <c r="P11" s="495">
        <f t="shared" si="8"/>
        <v>161</v>
      </c>
      <c r="Q11" s="114">
        <f t="shared" si="9"/>
        <v>29</v>
      </c>
      <c r="R11" s="114">
        <f t="shared" si="9"/>
        <v>3</v>
      </c>
      <c r="S11" s="114">
        <f t="shared" si="9"/>
        <v>11</v>
      </c>
      <c r="T11" s="114">
        <f t="shared" si="9"/>
        <v>62</v>
      </c>
      <c r="U11" s="116">
        <f t="shared" si="9"/>
        <v>56</v>
      </c>
      <c r="V11" s="495">
        <f>W11+X11+Y11+Z11+AA11</f>
        <v>150</v>
      </c>
      <c r="W11" s="114">
        <f t="shared" si="3"/>
        <v>27</v>
      </c>
      <c r="X11" s="114">
        <f t="shared" si="3"/>
        <v>3</v>
      </c>
      <c r="Y11" s="114">
        <f t="shared" si="3"/>
        <v>9</v>
      </c>
      <c r="Z11" s="114">
        <f t="shared" si="3"/>
        <v>62</v>
      </c>
      <c r="AA11" s="116">
        <f t="shared" si="3"/>
        <v>49</v>
      </c>
      <c r="AB11" s="495">
        <f>AC11+AD11+AE11+AF11+AG11</f>
        <v>120</v>
      </c>
      <c r="AC11" s="79">
        <v>9</v>
      </c>
      <c r="AD11" s="79">
        <v>0</v>
      </c>
      <c r="AE11" s="79">
        <v>7</v>
      </c>
      <c r="AF11" s="79">
        <v>57</v>
      </c>
      <c r="AG11" s="117">
        <v>47</v>
      </c>
      <c r="AH11" s="495">
        <f t="shared" si="5"/>
        <v>30</v>
      </c>
      <c r="AI11" s="79">
        <v>18</v>
      </c>
      <c r="AJ11" s="79">
        <v>3</v>
      </c>
      <c r="AK11" s="79">
        <v>2</v>
      </c>
      <c r="AL11" s="79">
        <v>5</v>
      </c>
      <c r="AM11" s="117">
        <v>2</v>
      </c>
      <c r="AN11" s="495">
        <f t="shared" si="6"/>
        <v>146</v>
      </c>
      <c r="AO11" s="79">
        <v>26</v>
      </c>
      <c r="AP11" s="79">
        <v>3</v>
      </c>
      <c r="AQ11" s="79">
        <v>9</v>
      </c>
      <c r="AR11" s="79">
        <v>62</v>
      </c>
      <c r="AS11" s="117">
        <v>46</v>
      </c>
      <c r="AT11" s="495">
        <f t="shared" si="7"/>
        <v>11</v>
      </c>
      <c r="AU11" s="114">
        <f t="shared" si="10"/>
        <v>2</v>
      </c>
      <c r="AV11" s="114">
        <f t="shared" si="10"/>
        <v>0</v>
      </c>
      <c r="AW11" s="114">
        <f t="shared" si="10"/>
        <v>2</v>
      </c>
      <c r="AX11" s="114">
        <f t="shared" si="10"/>
        <v>0</v>
      </c>
      <c r="AY11" s="116">
        <f t="shared" si="10"/>
        <v>7</v>
      </c>
    </row>
    <row r="13" spans="1:51" ht="12.75" customHeight="1">
      <c r="AN13" s="726" t="s">
        <v>60</v>
      </c>
      <c r="AO13" s="726"/>
      <c r="AP13" s="726"/>
      <c r="AQ13" s="726"/>
      <c r="AR13" s="726"/>
      <c r="AS13" s="726"/>
      <c r="AT13" s="726"/>
      <c r="AU13" s="726"/>
      <c r="AV13" s="726"/>
    </row>
    <row r="14" spans="1:51">
      <c r="AN14" t="s">
        <v>554</v>
      </c>
    </row>
    <row r="15" spans="1:51">
      <c r="AM15" s="239" t="s">
        <v>688</v>
      </c>
    </row>
    <row r="17" spans="28:41" ht="16.5">
      <c r="AB17" s="118" t="s">
        <v>710</v>
      </c>
      <c r="AG17" s="119" t="s">
        <v>126</v>
      </c>
      <c r="AH17" s="121"/>
      <c r="AI17" s="121"/>
      <c r="AJ17" s="121"/>
      <c r="AK17" s="121"/>
      <c r="AL17" s="122" t="s">
        <v>719</v>
      </c>
      <c r="AM17" s="123"/>
      <c r="AN17" s="124"/>
      <c r="AO17" s="124"/>
    </row>
    <row r="18" spans="28:41" ht="16.5">
      <c r="AB18" s="125"/>
      <c r="AG18" s="119" t="s">
        <v>717</v>
      </c>
      <c r="AH18" s="121"/>
      <c r="AI18" s="121"/>
      <c r="AJ18" s="121"/>
      <c r="AK18" s="121"/>
      <c r="AL18" s="122" t="s">
        <v>706</v>
      </c>
      <c r="AM18" s="126"/>
      <c r="AN18" s="124"/>
      <c r="AO18" s="124"/>
    </row>
    <row r="19" spans="28:41">
      <c r="AB19" s="76"/>
      <c r="AG19" s="7" t="s">
        <v>44</v>
      </c>
      <c r="AH19" s="76"/>
      <c r="AI19" s="76"/>
      <c r="AJ19" s="76"/>
      <c r="AK19" s="76"/>
      <c r="AL19" s="7" t="s">
        <v>127</v>
      </c>
      <c r="AM19" s="76"/>
      <c r="AN19" s="76"/>
      <c r="AO19" s="76"/>
    </row>
    <row r="20" spans="28:41">
      <c r="AG20" s="7" t="s">
        <v>718</v>
      </c>
      <c r="AL20" s="109" t="s">
        <v>707</v>
      </c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3:AV13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2">
    <cfRule type="cellIs" priority="1" operator="notEqual">
      <formula>$AT$8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H58"/>
  <sheetViews>
    <sheetView zoomScale="70" zoomScaleNormal="70" workbookViewId="0">
      <selection activeCell="AS17" sqref="AS17"/>
    </sheetView>
  </sheetViews>
  <sheetFormatPr defaultRowHeight="12.75"/>
  <cols>
    <col min="1" max="1" width="4.28515625" customWidth="1"/>
    <col min="2" max="2" width="19.140625" customWidth="1"/>
    <col min="3" max="3" width="7.7109375" customWidth="1"/>
    <col min="4" max="23" width="4.7109375" customWidth="1"/>
    <col min="24" max="24" width="8.140625" customWidth="1"/>
    <col min="25" max="44" width="3.7109375" customWidth="1"/>
    <col min="45" max="45" width="7.140625" customWidth="1"/>
    <col min="46" max="51" width="3.7109375" customWidth="1"/>
    <col min="52" max="52" width="7.85546875" customWidth="1"/>
    <col min="53" max="58" width="3.7109375" customWidth="1"/>
  </cols>
  <sheetData>
    <row r="1" spans="1:60">
      <c r="B1" s="111" t="s">
        <v>202</v>
      </c>
      <c r="C1" s="109"/>
      <c r="X1" s="109"/>
      <c r="AS1" s="109"/>
      <c r="AZ1" s="109"/>
    </row>
    <row r="2" spans="1:60" s="65" customFormat="1" ht="30" customHeight="1">
      <c r="B2" s="167"/>
      <c r="C2" s="743" t="s">
        <v>727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167"/>
      <c r="Y2" s="167"/>
      <c r="Z2" s="167"/>
      <c r="AA2" s="167"/>
      <c r="AB2" s="778" t="s">
        <v>256</v>
      </c>
      <c r="AC2" s="778"/>
      <c r="AD2" s="778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</row>
    <row r="3" spans="1:60" ht="13.5" thickBot="1">
      <c r="B3" s="168"/>
      <c r="C3" s="169"/>
      <c r="D3" s="169"/>
      <c r="E3" s="169"/>
      <c r="F3" s="169"/>
      <c r="G3" s="169"/>
      <c r="H3" s="169"/>
      <c r="I3" s="109" t="s">
        <v>297</v>
      </c>
      <c r="J3" s="10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</row>
    <row r="4" spans="1:60" ht="20.25" customHeight="1" thickBot="1">
      <c r="A4" s="755" t="s">
        <v>238</v>
      </c>
      <c r="B4" s="757" t="s">
        <v>298</v>
      </c>
      <c r="C4" s="760" t="s">
        <v>262</v>
      </c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2"/>
      <c r="X4" s="760" t="s">
        <v>262</v>
      </c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2"/>
      <c r="AS4" s="766" t="s">
        <v>288</v>
      </c>
      <c r="AT4" s="767"/>
      <c r="AU4" s="767"/>
      <c r="AV4" s="767"/>
      <c r="AW4" s="767"/>
      <c r="AX4" s="767"/>
      <c r="AY4" s="767"/>
      <c r="AZ4" s="767"/>
      <c r="BA4" s="767"/>
      <c r="BB4" s="767"/>
      <c r="BC4" s="767"/>
      <c r="BD4" s="767"/>
      <c r="BE4" s="767"/>
      <c r="BF4" s="768"/>
    </row>
    <row r="5" spans="1:60" ht="33" customHeight="1">
      <c r="A5" s="756"/>
      <c r="B5" s="758"/>
      <c r="C5" s="712" t="s">
        <v>204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4"/>
      <c r="X5" s="712" t="s">
        <v>205</v>
      </c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713"/>
      <c r="AN5" s="713"/>
      <c r="AO5" s="713"/>
      <c r="AP5" s="713"/>
      <c r="AQ5" s="713"/>
      <c r="AR5" s="714"/>
      <c r="AS5" s="769" t="s">
        <v>204</v>
      </c>
      <c r="AT5" s="770"/>
      <c r="AU5" s="770"/>
      <c r="AV5" s="770"/>
      <c r="AW5" s="770"/>
      <c r="AX5" s="770"/>
      <c r="AY5" s="771"/>
      <c r="AZ5" s="772" t="s">
        <v>205</v>
      </c>
      <c r="BA5" s="773"/>
      <c r="BB5" s="773"/>
      <c r="BC5" s="773"/>
      <c r="BD5" s="773"/>
      <c r="BE5" s="773"/>
      <c r="BF5" s="774"/>
    </row>
    <row r="6" spans="1:60">
      <c r="A6" s="756"/>
      <c r="B6" s="758"/>
      <c r="C6" s="763" t="s">
        <v>206</v>
      </c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5"/>
      <c r="X6" s="763" t="s">
        <v>206</v>
      </c>
      <c r="Y6" s="764"/>
      <c r="Z6" s="764"/>
      <c r="AA6" s="764"/>
      <c r="AB6" s="764"/>
      <c r="AC6" s="764"/>
      <c r="AD6" s="764"/>
      <c r="AE6" s="764"/>
      <c r="AF6" s="764"/>
      <c r="AG6" s="764"/>
      <c r="AH6" s="764"/>
      <c r="AI6" s="764"/>
      <c r="AJ6" s="764"/>
      <c r="AK6" s="764"/>
      <c r="AL6" s="764"/>
      <c r="AM6" s="764"/>
      <c r="AN6" s="764"/>
      <c r="AO6" s="764"/>
      <c r="AP6" s="764"/>
      <c r="AQ6" s="764"/>
      <c r="AR6" s="765"/>
      <c r="AS6" s="763" t="s">
        <v>206</v>
      </c>
      <c r="AT6" s="764"/>
      <c r="AU6" s="764"/>
      <c r="AV6" s="764"/>
      <c r="AW6" s="764"/>
      <c r="AX6" s="764"/>
      <c r="AY6" s="765"/>
      <c r="AZ6" s="775" t="s">
        <v>206</v>
      </c>
      <c r="BA6" s="776"/>
      <c r="BB6" s="776"/>
      <c r="BC6" s="776"/>
      <c r="BD6" s="776"/>
      <c r="BE6" s="776"/>
      <c r="BF6" s="777"/>
    </row>
    <row r="7" spans="1:60" s="174" customFormat="1" ht="24" customHeight="1">
      <c r="A7" s="756"/>
      <c r="B7" s="759"/>
      <c r="C7" s="170" t="s">
        <v>87</v>
      </c>
      <c r="D7" s="171">
        <v>1</v>
      </c>
      <c r="E7" s="171" t="s">
        <v>53</v>
      </c>
      <c r="F7" s="171" t="s">
        <v>239</v>
      </c>
      <c r="G7" s="171" t="s">
        <v>240</v>
      </c>
      <c r="H7" s="171" t="s">
        <v>207</v>
      </c>
      <c r="I7" s="171" t="s">
        <v>208</v>
      </c>
      <c r="J7" s="171" t="s">
        <v>209</v>
      </c>
      <c r="K7" s="171" t="s">
        <v>299</v>
      </c>
      <c r="L7" s="171" t="s">
        <v>300</v>
      </c>
      <c r="M7" s="171" t="s">
        <v>301</v>
      </c>
      <c r="N7" s="171" t="s">
        <v>302</v>
      </c>
      <c r="O7" s="171" t="s">
        <v>303</v>
      </c>
      <c r="P7" s="171" t="s">
        <v>304</v>
      </c>
      <c r="Q7" s="171" t="s">
        <v>210</v>
      </c>
      <c r="R7" s="171" t="s">
        <v>211</v>
      </c>
      <c r="S7" s="171" t="s">
        <v>212</v>
      </c>
      <c r="T7" s="171" t="s">
        <v>54</v>
      </c>
      <c r="U7" s="171" t="s">
        <v>55</v>
      </c>
      <c r="V7" s="171" t="s">
        <v>56</v>
      </c>
      <c r="W7" s="172" t="s">
        <v>57</v>
      </c>
      <c r="X7" s="170" t="s">
        <v>87</v>
      </c>
      <c r="Y7" s="171">
        <v>1</v>
      </c>
      <c r="Z7" s="171" t="s">
        <v>53</v>
      </c>
      <c r="AA7" s="171" t="s">
        <v>239</v>
      </c>
      <c r="AB7" s="171" t="s">
        <v>240</v>
      </c>
      <c r="AC7" s="171" t="s">
        <v>207</v>
      </c>
      <c r="AD7" s="171" t="s">
        <v>208</v>
      </c>
      <c r="AE7" s="171" t="s">
        <v>209</v>
      </c>
      <c r="AF7" s="171" t="s">
        <v>299</v>
      </c>
      <c r="AG7" s="171" t="s">
        <v>300</v>
      </c>
      <c r="AH7" s="171" t="s">
        <v>301</v>
      </c>
      <c r="AI7" s="171" t="s">
        <v>302</v>
      </c>
      <c r="AJ7" s="171" t="s">
        <v>303</v>
      </c>
      <c r="AK7" s="171" t="s">
        <v>304</v>
      </c>
      <c r="AL7" s="171" t="s">
        <v>210</v>
      </c>
      <c r="AM7" s="171" t="s">
        <v>211</v>
      </c>
      <c r="AN7" s="171" t="s">
        <v>212</v>
      </c>
      <c r="AO7" s="171" t="s">
        <v>54</v>
      </c>
      <c r="AP7" s="171" t="s">
        <v>55</v>
      </c>
      <c r="AQ7" s="171" t="s">
        <v>56</v>
      </c>
      <c r="AR7" s="172" t="s">
        <v>57</v>
      </c>
      <c r="AS7" s="170" t="s">
        <v>87</v>
      </c>
      <c r="AT7" s="171">
        <v>1</v>
      </c>
      <c r="AU7" s="171" t="s">
        <v>53</v>
      </c>
      <c r="AV7" s="171" t="s">
        <v>239</v>
      </c>
      <c r="AW7" s="171" t="s">
        <v>207</v>
      </c>
      <c r="AX7" s="171" t="s">
        <v>208</v>
      </c>
      <c r="AY7" s="172">
        <v>4</v>
      </c>
      <c r="AZ7" s="173" t="s">
        <v>87</v>
      </c>
      <c r="BA7" s="171">
        <v>1</v>
      </c>
      <c r="BB7" s="171" t="s">
        <v>53</v>
      </c>
      <c r="BC7" s="171" t="s">
        <v>239</v>
      </c>
      <c r="BD7" s="171" t="s">
        <v>207</v>
      </c>
      <c r="BE7" s="171" t="s">
        <v>208</v>
      </c>
      <c r="BF7" s="172">
        <v>4</v>
      </c>
    </row>
    <row r="8" spans="1:60">
      <c r="A8" s="175"/>
      <c r="B8" s="176" t="s">
        <v>241</v>
      </c>
      <c r="C8" s="134">
        <f t="shared" ref="C8:C11" si="0">D8+E8+F8+G8+H8+I8+J8+K8+L8+M8+N8+O8+P8+Q8+R8+S8+T8+U8+V8+W8</f>
        <v>7</v>
      </c>
      <c r="D8" s="114">
        <f t="shared" ref="D8:W8" si="1">SUM(D9:D11)</f>
        <v>4</v>
      </c>
      <c r="E8" s="114">
        <f t="shared" si="1"/>
        <v>1</v>
      </c>
      <c r="F8" s="114">
        <f t="shared" si="1"/>
        <v>0</v>
      </c>
      <c r="G8" s="114">
        <f t="shared" si="1"/>
        <v>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si="1"/>
        <v>0</v>
      </c>
      <c r="L8" s="114">
        <f t="shared" si="1"/>
        <v>2</v>
      </c>
      <c r="M8" s="114">
        <f t="shared" si="1"/>
        <v>0</v>
      </c>
      <c r="N8" s="114">
        <f t="shared" si="1"/>
        <v>0</v>
      </c>
      <c r="O8" s="114">
        <f t="shared" si="1"/>
        <v>0</v>
      </c>
      <c r="P8" s="114">
        <f t="shared" si="1"/>
        <v>0</v>
      </c>
      <c r="Q8" s="114">
        <f t="shared" si="1"/>
        <v>0</v>
      </c>
      <c r="R8" s="114">
        <f t="shared" si="1"/>
        <v>0</v>
      </c>
      <c r="S8" s="114">
        <f t="shared" si="1"/>
        <v>0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6">
        <f t="shared" si="1"/>
        <v>0</v>
      </c>
      <c r="X8" s="134">
        <f t="shared" ref="X8:X11" si="2">Y8+Z8+AA8+AB8+AC8+AD8+AE8+AF8+AG8+AH8+AI8+AJ8+AK8+AL8+AM8+AN8+AO8+AP8+AQ8+AR8</f>
        <v>12</v>
      </c>
      <c r="Y8" s="114">
        <f t="shared" ref="Y8:AR8" si="3">SUM(Y9:Y11)</f>
        <v>7</v>
      </c>
      <c r="Z8" s="114">
        <f t="shared" si="3"/>
        <v>2</v>
      </c>
      <c r="AA8" s="114">
        <f t="shared" si="3"/>
        <v>1</v>
      </c>
      <c r="AB8" s="114">
        <f t="shared" si="3"/>
        <v>0</v>
      </c>
      <c r="AC8" s="114">
        <f t="shared" si="3"/>
        <v>0</v>
      </c>
      <c r="AD8" s="114">
        <f t="shared" si="3"/>
        <v>0</v>
      </c>
      <c r="AE8" s="114">
        <f t="shared" si="3"/>
        <v>0</v>
      </c>
      <c r="AF8" s="114">
        <f t="shared" si="3"/>
        <v>1</v>
      </c>
      <c r="AG8" s="114">
        <f t="shared" si="3"/>
        <v>1</v>
      </c>
      <c r="AH8" s="114">
        <f t="shared" si="3"/>
        <v>0</v>
      </c>
      <c r="AI8" s="114">
        <f t="shared" si="3"/>
        <v>0</v>
      </c>
      <c r="AJ8" s="114">
        <f t="shared" si="3"/>
        <v>0</v>
      </c>
      <c r="AK8" s="114">
        <f t="shared" si="3"/>
        <v>0</v>
      </c>
      <c r="AL8" s="114">
        <f t="shared" si="3"/>
        <v>0</v>
      </c>
      <c r="AM8" s="114">
        <f t="shared" si="3"/>
        <v>0</v>
      </c>
      <c r="AN8" s="114">
        <f t="shared" si="3"/>
        <v>0</v>
      </c>
      <c r="AO8" s="114">
        <f t="shared" si="3"/>
        <v>0</v>
      </c>
      <c r="AP8" s="114">
        <f t="shared" si="3"/>
        <v>0</v>
      </c>
      <c r="AQ8" s="114">
        <f t="shared" si="3"/>
        <v>0</v>
      </c>
      <c r="AR8" s="114">
        <f t="shared" si="3"/>
        <v>0</v>
      </c>
      <c r="AS8" s="134">
        <f>AT8+AU8+AV8+AW8+AX8+AY8</f>
        <v>35</v>
      </c>
      <c r="AT8" s="114">
        <f t="shared" ref="AT8:AY8" si="4">SUM(AT9:AT11)</f>
        <v>20</v>
      </c>
      <c r="AU8" s="114">
        <f t="shared" si="4"/>
        <v>12</v>
      </c>
      <c r="AV8" s="114">
        <f t="shared" si="4"/>
        <v>1</v>
      </c>
      <c r="AW8" s="114">
        <f t="shared" si="4"/>
        <v>1</v>
      </c>
      <c r="AX8" s="114">
        <f t="shared" si="4"/>
        <v>1</v>
      </c>
      <c r="AY8" s="116">
        <f t="shared" si="4"/>
        <v>0</v>
      </c>
      <c r="AZ8" s="113">
        <f>BA8+BB8+BC8+BD8+BE8+BF8</f>
        <v>1</v>
      </c>
      <c r="BA8" s="114">
        <f t="shared" ref="BA8:BF8" si="5">SUM(BA9:BA11)</f>
        <v>0</v>
      </c>
      <c r="BB8" s="114">
        <f t="shared" si="5"/>
        <v>0</v>
      </c>
      <c r="BC8" s="114">
        <f t="shared" si="5"/>
        <v>1</v>
      </c>
      <c r="BD8" s="114">
        <f t="shared" si="5"/>
        <v>0</v>
      </c>
      <c r="BE8" s="114">
        <f t="shared" si="5"/>
        <v>0</v>
      </c>
      <c r="BF8" s="116">
        <f t="shared" si="5"/>
        <v>0</v>
      </c>
    </row>
    <row r="9" spans="1:60" ht="38.25">
      <c r="A9" s="112">
        <v>1</v>
      </c>
      <c r="B9" s="540" t="s">
        <v>712</v>
      </c>
      <c r="C9" s="495">
        <f t="shared" si="0"/>
        <v>0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495">
        <f t="shared" si="2"/>
        <v>6</v>
      </c>
      <c r="Y9" s="79">
        <v>4</v>
      </c>
      <c r="Z9" s="79"/>
      <c r="AA9" s="79">
        <v>1</v>
      </c>
      <c r="AB9" s="79"/>
      <c r="AC9" s="79"/>
      <c r="AD9" s="79"/>
      <c r="AE9" s="79"/>
      <c r="AF9" s="79"/>
      <c r="AG9" s="79">
        <v>1</v>
      </c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495">
        <f t="shared" ref="AS9:AS11" si="6">AT9+AU9+AV9+AW9+AX9+AY9</f>
        <v>15</v>
      </c>
      <c r="AT9" s="79">
        <v>10</v>
      </c>
      <c r="AU9" s="79">
        <v>2</v>
      </c>
      <c r="AV9" s="79">
        <v>1</v>
      </c>
      <c r="AW9" s="79">
        <v>1</v>
      </c>
      <c r="AX9" s="79">
        <v>1</v>
      </c>
      <c r="AY9" s="117"/>
      <c r="AZ9" s="498">
        <f t="shared" ref="AZ9:AZ11" si="7">BA9+BB9+BC9+BD9+BE9+BF9</f>
        <v>0</v>
      </c>
      <c r="BA9" s="79"/>
      <c r="BB9" s="79"/>
      <c r="BC9" s="79"/>
      <c r="BD9" s="79"/>
      <c r="BE9" s="79"/>
      <c r="BF9" s="117"/>
    </row>
    <row r="10" spans="1:60" ht="51">
      <c r="A10" s="112">
        <v>2</v>
      </c>
      <c r="B10" s="540" t="s">
        <v>713</v>
      </c>
      <c r="C10" s="495">
        <f t="shared" si="0"/>
        <v>4</v>
      </c>
      <c r="D10" s="79">
        <v>3</v>
      </c>
      <c r="E10" s="79">
        <v>1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117"/>
      <c r="X10" s="495">
        <f t="shared" si="2"/>
        <v>5</v>
      </c>
      <c r="Y10" s="79">
        <v>2</v>
      </c>
      <c r="Z10" s="79">
        <v>2</v>
      </c>
      <c r="AA10" s="79"/>
      <c r="AB10" s="79"/>
      <c r="AC10" s="79"/>
      <c r="AD10" s="79"/>
      <c r="AE10" s="79"/>
      <c r="AF10" s="79">
        <v>1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117"/>
      <c r="AS10" s="495">
        <f t="shared" si="6"/>
        <v>11</v>
      </c>
      <c r="AT10" s="79">
        <v>5</v>
      </c>
      <c r="AU10" s="79">
        <v>6</v>
      </c>
      <c r="AV10" s="79"/>
      <c r="AW10" s="79"/>
      <c r="AX10" s="79"/>
      <c r="AY10" s="117"/>
      <c r="AZ10" s="498">
        <f t="shared" si="7"/>
        <v>0</v>
      </c>
      <c r="BA10" s="79"/>
      <c r="BB10" s="79"/>
      <c r="BC10" s="79"/>
      <c r="BD10" s="79"/>
      <c r="BE10" s="79"/>
      <c r="BF10" s="117"/>
    </row>
    <row r="11" spans="1:60" ht="51">
      <c r="A11" s="112">
        <v>3</v>
      </c>
      <c r="B11" s="540" t="s">
        <v>714</v>
      </c>
      <c r="C11" s="495">
        <f t="shared" si="0"/>
        <v>3</v>
      </c>
      <c r="D11" s="79">
        <v>1</v>
      </c>
      <c r="E11" s="79"/>
      <c r="F11" s="79"/>
      <c r="G11" s="79"/>
      <c r="H11" s="79"/>
      <c r="I11" s="79"/>
      <c r="J11" s="79"/>
      <c r="K11" s="79"/>
      <c r="L11" s="79">
        <v>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7"/>
      <c r="X11" s="495">
        <f t="shared" si="2"/>
        <v>1</v>
      </c>
      <c r="Y11" s="79">
        <v>1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117"/>
      <c r="AS11" s="495">
        <f t="shared" si="6"/>
        <v>9</v>
      </c>
      <c r="AT11" s="79">
        <v>5</v>
      </c>
      <c r="AU11" s="79">
        <v>4</v>
      </c>
      <c r="AV11" s="79"/>
      <c r="AW11" s="79"/>
      <c r="AX11" s="79"/>
      <c r="AY11" s="117"/>
      <c r="AZ11" s="498">
        <f t="shared" si="7"/>
        <v>1</v>
      </c>
      <c r="BA11" s="79"/>
      <c r="BB11" s="79"/>
      <c r="BC11" s="79">
        <v>1</v>
      </c>
      <c r="BD11" s="79"/>
      <c r="BE11" s="79"/>
      <c r="BF11" s="117"/>
    </row>
    <row r="12" spans="1:60" s="179" customFormat="1">
      <c r="A12" s="177"/>
      <c r="B12" s="177"/>
      <c r="C12" s="178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8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8"/>
      <c r="AT12" s="177"/>
      <c r="AU12" s="177"/>
      <c r="AV12" s="177"/>
      <c r="AW12" s="177"/>
      <c r="AX12" s="177"/>
      <c r="AY12" s="177"/>
      <c r="AZ12" s="178"/>
      <c r="BA12" s="177"/>
      <c r="BB12" s="177"/>
      <c r="BC12" s="177"/>
      <c r="BD12" s="177"/>
      <c r="BE12" s="177"/>
      <c r="BF12" s="177"/>
    </row>
    <row r="13" spans="1:60" s="179" customFormat="1" ht="12.75" customHeight="1">
      <c r="A13" s="177"/>
      <c r="AY13" s="726" t="s">
        <v>705</v>
      </c>
      <c r="AZ13" s="726"/>
      <c r="BA13" s="726"/>
      <c r="BB13" s="726"/>
      <c r="BC13" s="726"/>
      <c r="BD13" s="726"/>
      <c r="BE13" s="726"/>
      <c r="BF13" s="726"/>
      <c r="BG13" s="81"/>
      <c r="BH13" s="81"/>
    </row>
    <row r="14" spans="1:60" ht="16.5" customHeight="1">
      <c r="A14" s="65"/>
      <c r="X14" s="726" t="s">
        <v>60</v>
      </c>
      <c r="Y14" s="726"/>
      <c r="Z14" s="726"/>
      <c r="AA14" s="726"/>
      <c r="AB14" s="726"/>
      <c r="AC14" s="726"/>
      <c r="AD14" s="726"/>
      <c r="AE14" s="726"/>
      <c r="AS14" s="118" t="s">
        <v>192</v>
      </c>
      <c r="AV14" s="119" t="s">
        <v>126</v>
      </c>
      <c r="AW14" s="120"/>
      <c r="AX14" s="120"/>
      <c r="AY14" s="121"/>
      <c r="AZ14" s="122" t="s">
        <v>706</v>
      </c>
      <c r="BA14" s="121"/>
      <c r="BB14" s="121"/>
    </row>
    <row r="15" spans="1:60" ht="16.5">
      <c r="X15" s="96" t="s">
        <v>554</v>
      </c>
      <c r="AS15" s="118" t="s">
        <v>723</v>
      </c>
      <c r="AV15" s="119" t="s">
        <v>724</v>
      </c>
      <c r="AW15" s="120"/>
      <c r="AX15" s="120"/>
      <c r="AY15" s="121"/>
      <c r="AZ15" s="7" t="s">
        <v>127</v>
      </c>
      <c r="BA15" s="121"/>
      <c r="BB15" s="121"/>
    </row>
    <row r="16" spans="1:60" ht="15.75">
      <c r="B16" s="137"/>
      <c r="X16" s="239" t="s">
        <v>688</v>
      </c>
      <c r="AS16" s="7" t="s">
        <v>709</v>
      </c>
      <c r="AV16" s="7"/>
      <c r="AW16" s="76"/>
      <c r="AX16" s="76"/>
      <c r="AY16" s="76"/>
      <c r="AZ16" s="541" t="s">
        <v>707</v>
      </c>
      <c r="BA16" s="76"/>
      <c r="BB16" s="76"/>
    </row>
    <row r="17" spans="2:54" ht="16.5" customHeight="1">
      <c r="B17" s="137"/>
      <c r="AZ17" s="541"/>
    </row>
    <row r="18" spans="2:54">
      <c r="B18" s="109"/>
      <c r="AU18" s="726"/>
      <c r="AV18" s="726"/>
      <c r="AW18" s="726"/>
      <c r="AX18" s="726"/>
      <c r="AY18" s="726"/>
      <c r="AZ18" s="726"/>
      <c r="BA18" s="726"/>
      <c r="BB18" s="726"/>
    </row>
    <row r="19" spans="2:54">
      <c r="B19" s="109"/>
      <c r="AU19" s="96"/>
    </row>
    <row r="20" spans="2:54" ht="12.75" customHeight="1">
      <c r="B20" s="127"/>
      <c r="C20" s="67"/>
      <c r="X20" s="67"/>
      <c r="AS20" s="67"/>
      <c r="AT20" s="239"/>
      <c r="AZ20" s="67"/>
    </row>
    <row r="21" spans="2:54" ht="17.25" customHeight="1">
      <c r="B21" s="67"/>
      <c r="C21" s="67"/>
      <c r="X21" s="67"/>
      <c r="AS21" s="67"/>
      <c r="AZ21" s="67"/>
    </row>
    <row r="22" spans="2:54" ht="15.75" customHeight="1">
      <c r="B22" s="67"/>
      <c r="C22" s="67"/>
      <c r="X22" s="67"/>
      <c r="AS22" s="67"/>
      <c r="AU22" s="726"/>
      <c r="AV22" s="726"/>
      <c r="AW22" s="726"/>
      <c r="AX22" s="726"/>
      <c r="AY22" s="726"/>
      <c r="AZ22" s="726"/>
      <c r="BA22" s="726"/>
      <c r="BB22" s="726"/>
    </row>
    <row r="23" spans="2:54" ht="165.75" customHeight="1">
      <c r="B23" s="127"/>
      <c r="C23" s="67"/>
      <c r="X23" s="67"/>
      <c r="AS23" s="67"/>
      <c r="AU23" s="96"/>
      <c r="AZ23" s="67"/>
    </row>
    <row r="24" spans="2:54" s="165" customFormat="1" ht="15.75" customHeight="1">
      <c r="B24" s="779" t="s">
        <v>262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353"/>
      <c r="Y24" s="353"/>
      <c r="Z24" s="353"/>
      <c r="AA24" s="353"/>
      <c r="AB24" s="353"/>
      <c r="AC24" s="354"/>
      <c r="AS24" s="166"/>
      <c r="AT24" s="239"/>
      <c r="AZ24" s="166"/>
    </row>
    <row r="25" spans="2:54" ht="15.95" customHeight="1">
      <c r="B25" s="751" t="s">
        <v>263</v>
      </c>
      <c r="C25" s="751"/>
      <c r="D25" s="751"/>
      <c r="E25" s="751"/>
      <c r="F25" s="751"/>
      <c r="G25" s="751"/>
      <c r="H25" s="751"/>
      <c r="I25" s="751"/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1"/>
      <c r="V25" s="751"/>
      <c r="W25" s="751"/>
      <c r="X25" s="128"/>
      <c r="AS25" s="128"/>
      <c r="AZ25" s="128"/>
    </row>
    <row r="26" spans="2:54" ht="27.75" customHeight="1">
      <c r="B26" s="752" t="s">
        <v>264</v>
      </c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2"/>
      <c r="W26" s="752"/>
      <c r="X26" s="352"/>
      <c r="Y26" s="352"/>
      <c r="Z26" s="352"/>
      <c r="AA26" s="352"/>
      <c r="AB26" s="352"/>
      <c r="AS26" s="128"/>
      <c r="AZ26" s="128"/>
    </row>
    <row r="27" spans="2:54" ht="15.95" customHeight="1">
      <c r="B27" s="753" t="s">
        <v>265</v>
      </c>
      <c r="C27" s="753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53"/>
      <c r="P27" s="753"/>
      <c r="Q27" s="753"/>
      <c r="R27" s="753"/>
      <c r="S27" s="753"/>
      <c r="T27" s="753"/>
      <c r="U27" s="753"/>
      <c r="V27" s="753"/>
      <c r="W27" s="753"/>
      <c r="X27" s="128"/>
      <c r="AS27" s="128"/>
      <c r="AZ27" s="128"/>
    </row>
    <row r="28" spans="2:54" ht="15.95" customHeight="1">
      <c r="B28" s="753" t="s">
        <v>266</v>
      </c>
      <c r="C28" s="753"/>
      <c r="D28" s="753"/>
      <c r="E28" s="753"/>
      <c r="F28" s="753"/>
      <c r="G28" s="753"/>
      <c r="H28" s="753"/>
      <c r="I28" s="753"/>
      <c r="J28" s="753"/>
      <c r="K28" s="753"/>
      <c r="L28" s="753"/>
      <c r="M28" s="753"/>
      <c r="N28" s="753"/>
      <c r="O28" s="753"/>
      <c r="P28" s="753"/>
      <c r="Q28" s="753"/>
      <c r="R28" s="753"/>
      <c r="S28" s="753"/>
      <c r="T28" s="753"/>
      <c r="U28" s="753"/>
      <c r="V28" s="753"/>
      <c r="W28" s="753"/>
      <c r="X28" s="128"/>
      <c r="AS28" s="128"/>
      <c r="AZ28" s="128"/>
    </row>
    <row r="29" spans="2:54" ht="15.95" customHeight="1">
      <c r="B29" s="753" t="s">
        <v>267</v>
      </c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128"/>
      <c r="AS29" s="128"/>
      <c r="AZ29" s="128"/>
    </row>
    <row r="30" spans="2:54" ht="15.95" customHeight="1">
      <c r="B30" s="752" t="s">
        <v>268</v>
      </c>
      <c r="C30" s="751"/>
      <c r="D30" s="751"/>
      <c r="E30" s="751"/>
      <c r="F30" s="751"/>
      <c r="G30" s="751"/>
      <c r="H30" s="751"/>
      <c r="I30" s="751"/>
      <c r="J30" s="751"/>
      <c r="K30" s="751"/>
      <c r="L30" s="751"/>
      <c r="M30" s="751"/>
      <c r="N30" s="751"/>
      <c r="O30" s="751"/>
      <c r="P30" s="751"/>
      <c r="Q30" s="751"/>
      <c r="R30" s="751"/>
      <c r="S30" s="751"/>
      <c r="T30" s="751"/>
      <c r="U30" s="751"/>
      <c r="V30" s="751"/>
      <c r="W30" s="751"/>
      <c r="X30" s="128"/>
      <c r="AS30" s="128"/>
      <c r="AZ30" s="128"/>
    </row>
    <row r="31" spans="2:54" ht="15.95" customHeight="1">
      <c r="B31" s="753" t="s">
        <v>269</v>
      </c>
      <c r="C31" s="753"/>
      <c r="D31" s="753"/>
      <c r="E31" s="753"/>
      <c r="F31" s="753"/>
      <c r="G31" s="753"/>
      <c r="H31" s="753"/>
      <c r="I31" s="753"/>
      <c r="J31" s="753"/>
      <c r="K31" s="753"/>
      <c r="L31" s="753"/>
      <c r="M31" s="753"/>
      <c r="N31" s="753"/>
      <c r="O31" s="753"/>
      <c r="P31" s="753"/>
      <c r="Q31" s="753"/>
      <c r="R31" s="753"/>
      <c r="S31" s="753"/>
      <c r="T31" s="753"/>
      <c r="U31" s="753"/>
      <c r="V31" s="753"/>
      <c r="W31" s="753"/>
      <c r="X31" s="128"/>
      <c r="AS31" s="128"/>
      <c r="AZ31" s="128"/>
    </row>
    <row r="32" spans="2:54" ht="15.95" customHeight="1">
      <c r="B32" s="753" t="s">
        <v>270</v>
      </c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3"/>
      <c r="T32" s="753"/>
      <c r="U32" s="753"/>
      <c r="V32" s="753"/>
      <c r="W32" s="753"/>
      <c r="X32" s="128"/>
      <c r="AS32" s="128"/>
      <c r="AZ32" s="128"/>
    </row>
    <row r="33" spans="2:52" ht="28.5" customHeight="1">
      <c r="B33" s="753" t="s">
        <v>271</v>
      </c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  <c r="N33" s="753"/>
      <c r="O33" s="753"/>
      <c r="P33" s="753"/>
      <c r="Q33" s="753"/>
      <c r="R33" s="753"/>
      <c r="S33" s="753"/>
      <c r="T33" s="753"/>
      <c r="U33" s="753"/>
      <c r="V33" s="753"/>
      <c r="W33" s="753"/>
      <c r="X33" s="128"/>
      <c r="AS33" s="128"/>
      <c r="AZ33" s="128"/>
    </row>
    <row r="34" spans="2:52" ht="15.95" customHeight="1">
      <c r="B34" s="752" t="s">
        <v>272</v>
      </c>
      <c r="C34" s="751"/>
      <c r="D34" s="751"/>
      <c r="E34" s="751"/>
      <c r="F34" s="751"/>
      <c r="G34" s="751"/>
      <c r="H34" s="751"/>
      <c r="I34" s="751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1"/>
      <c r="X34" s="128"/>
      <c r="AS34" s="128"/>
      <c r="AZ34" s="128"/>
    </row>
    <row r="35" spans="2:52" ht="15.95" customHeight="1">
      <c r="B35" s="753" t="s">
        <v>273</v>
      </c>
      <c r="C35" s="753"/>
      <c r="D35" s="753"/>
      <c r="E35" s="753"/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753"/>
      <c r="Q35" s="753"/>
      <c r="R35" s="753"/>
      <c r="S35" s="753"/>
      <c r="T35" s="753"/>
      <c r="U35" s="753"/>
      <c r="V35" s="753"/>
      <c r="W35" s="753"/>
      <c r="X35" s="128"/>
      <c r="AS35" s="128"/>
      <c r="AZ35" s="128"/>
    </row>
    <row r="36" spans="2:52" ht="15.95" customHeight="1">
      <c r="B36" s="753" t="s">
        <v>274</v>
      </c>
      <c r="C36" s="753"/>
      <c r="D36" s="753"/>
      <c r="E36" s="753"/>
      <c r="F36" s="753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753"/>
      <c r="U36" s="753"/>
      <c r="V36" s="753"/>
      <c r="W36" s="753"/>
      <c r="X36" s="128"/>
      <c r="AS36" s="128"/>
      <c r="AZ36" s="128"/>
    </row>
    <row r="37" spans="2:52" ht="15.95" customHeight="1">
      <c r="B37" s="753" t="s">
        <v>275</v>
      </c>
      <c r="C37" s="753"/>
      <c r="D37" s="753"/>
      <c r="E37" s="753"/>
      <c r="F37" s="753"/>
      <c r="G37" s="753"/>
      <c r="H37" s="753"/>
      <c r="I37" s="753"/>
      <c r="J37" s="753"/>
      <c r="K37" s="753"/>
      <c r="L37" s="753"/>
      <c r="M37" s="753"/>
      <c r="N37" s="753"/>
      <c r="O37" s="753"/>
      <c r="P37" s="753"/>
      <c r="Q37" s="753"/>
      <c r="R37" s="753"/>
      <c r="S37" s="753"/>
      <c r="T37" s="753"/>
      <c r="U37" s="753"/>
      <c r="V37" s="753"/>
      <c r="W37" s="753"/>
      <c r="X37" s="128"/>
      <c r="AS37" s="128"/>
      <c r="AZ37" s="128"/>
    </row>
    <row r="38" spans="2:52" ht="15.95" customHeight="1">
      <c r="B38" s="753" t="s">
        <v>276</v>
      </c>
      <c r="C38" s="753"/>
      <c r="D38" s="753"/>
      <c r="E38" s="753"/>
      <c r="F38" s="753"/>
      <c r="G38" s="753"/>
      <c r="H38" s="753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128"/>
      <c r="AS38" s="128"/>
      <c r="AZ38" s="128"/>
    </row>
    <row r="39" spans="2:52" ht="15.95" customHeight="1">
      <c r="B39" s="753" t="s">
        <v>277</v>
      </c>
      <c r="C39" s="753"/>
      <c r="D39" s="753"/>
      <c r="E39" s="753"/>
      <c r="F39" s="753"/>
      <c r="G39" s="753"/>
      <c r="H39" s="753"/>
      <c r="I39" s="753"/>
      <c r="J39" s="753"/>
      <c r="K39" s="753"/>
      <c r="L39" s="753"/>
      <c r="M39" s="753"/>
      <c r="N39" s="753"/>
      <c r="O39" s="753"/>
      <c r="P39" s="753"/>
      <c r="Q39" s="753"/>
      <c r="R39" s="753"/>
      <c r="S39" s="753"/>
      <c r="T39" s="753"/>
      <c r="U39" s="753"/>
      <c r="V39" s="753"/>
      <c r="W39" s="753"/>
      <c r="X39" s="128"/>
      <c r="AS39" s="128"/>
      <c r="AZ39" s="128"/>
    </row>
    <row r="40" spans="2:52" ht="15.95" customHeight="1">
      <c r="B40" s="753" t="s">
        <v>278</v>
      </c>
      <c r="C40" s="753"/>
      <c r="D40" s="753"/>
      <c r="E40" s="753"/>
      <c r="F40" s="753"/>
      <c r="G40" s="753"/>
      <c r="H40" s="753"/>
      <c r="I40" s="753"/>
      <c r="J40" s="753"/>
      <c r="K40" s="753"/>
      <c r="L40" s="753"/>
      <c r="M40" s="753"/>
      <c r="N40" s="753"/>
      <c r="O40" s="753"/>
      <c r="P40" s="753"/>
      <c r="Q40" s="753"/>
      <c r="R40" s="753"/>
      <c r="S40" s="753"/>
      <c r="T40" s="753"/>
      <c r="U40" s="753"/>
      <c r="V40" s="753"/>
      <c r="W40" s="753"/>
      <c r="X40" s="128"/>
      <c r="AS40" s="128"/>
      <c r="AZ40" s="128"/>
    </row>
    <row r="41" spans="2:52" ht="15.95" customHeight="1">
      <c r="B41" s="752" t="s">
        <v>279</v>
      </c>
      <c r="C41" s="751"/>
      <c r="D41" s="751"/>
      <c r="E41" s="751"/>
      <c r="F41" s="751"/>
      <c r="G41" s="751"/>
      <c r="H41" s="751"/>
      <c r="I41" s="751"/>
      <c r="J41" s="751"/>
      <c r="K41" s="751"/>
      <c r="L41" s="751"/>
      <c r="M41" s="751"/>
      <c r="N41" s="751"/>
      <c r="O41" s="751"/>
      <c r="P41" s="751"/>
      <c r="Q41" s="751"/>
      <c r="R41" s="751"/>
      <c r="S41" s="751"/>
      <c r="T41" s="751"/>
      <c r="U41" s="751"/>
      <c r="V41" s="751"/>
      <c r="W41" s="751"/>
      <c r="X41" s="128"/>
      <c r="AS41" s="128"/>
      <c r="AZ41" s="128"/>
    </row>
    <row r="42" spans="2:52" ht="15.95" customHeight="1">
      <c r="B42" s="753" t="s">
        <v>280</v>
      </c>
      <c r="C42" s="753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128"/>
      <c r="AS42" s="128"/>
      <c r="AZ42" s="128"/>
    </row>
    <row r="43" spans="2:52" ht="15.95" customHeight="1">
      <c r="B43" s="753" t="s">
        <v>281</v>
      </c>
      <c r="C43" s="753"/>
      <c r="D43" s="753"/>
      <c r="E43" s="753"/>
      <c r="F43" s="753"/>
      <c r="G43" s="753"/>
      <c r="H43" s="753"/>
      <c r="I43" s="753"/>
      <c r="J43" s="753"/>
      <c r="K43" s="753"/>
      <c r="L43" s="753"/>
      <c r="M43" s="753"/>
      <c r="N43" s="753"/>
      <c r="O43" s="753"/>
      <c r="P43" s="753"/>
      <c r="Q43" s="753"/>
      <c r="R43" s="753"/>
      <c r="S43" s="753"/>
      <c r="T43" s="753"/>
      <c r="U43" s="753"/>
      <c r="V43" s="753"/>
      <c r="W43" s="753"/>
      <c r="X43" s="128"/>
      <c r="AS43" s="128"/>
      <c r="AZ43" s="128"/>
    </row>
    <row r="44" spans="2:52" ht="15.95" customHeight="1">
      <c r="B44" s="753" t="s">
        <v>282</v>
      </c>
      <c r="C44" s="753"/>
      <c r="D44" s="753"/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3"/>
      <c r="X44" s="128"/>
      <c r="AS44" s="128"/>
      <c r="AZ44" s="128"/>
    </row>
    <row r="45" spans="2:52" ht="15.95" customHeight="1">
      <c r="B45" s="752" t="s">
        <v>283</v>
      </c>
      <c r="C45" s="751"/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51"/>
      <c r="Q45" s="751"/>
      <c r="R45" s="751"/>
      <c r="S45" s="751"/>
      <c r="T45" s="751"/>
      <c r="U45" s="751"/>
      <c r="V45" s="751"/>
      <c r="W45" s="751"/>
      <c r="X45" s="128"/>
      <c r="AS45" s="128"/>
      <c r="AZ45" s="128"/>
    </row>
    <row r="46" spans="2:52" ht="15.95" customHeight="1">
      <c r="B46" s="753" t="s">
        <v>284</v>
      </c>
      <c r="C46" s="753"/>
      <c r="D46" s="753"/>
      <c r="E46" s="753"/>
      <c r="F46" s="753"/>
      <c r="G46" s="753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  <c r="T46" s="753"/>
      <c r="U46" s="753"/>
      <c r="V46" s="753"/>
      <c r="W46" s="753"/>
      <c r="X46" s="128"/>
      <c r="AS46" s="128"/>
      <c r="AZ46" s="128"/>
    </row>
    <row r="47" spans="2:52" ht="15.95" customHeight="1">
      <c r="B47" s="753" t="s">
        <v>285</v>
      </c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  <c r="T47" s="753"/>
      <c r="U47" s="753"/>
      <c r="V47" s="753"/>
      <c r="W47" s="753"/>
      <c r="X47" s="128"/>
      <c r="AS47" s="128"/>
      <c r="AZ47" s="128"/>
    </row>
    <row r="48" spans="2:52" ht="15.95" customHeight="1">
      <c r="B48" s="753" t="s">
        <v>286</v>
      </c>
      <c r="C48" s="753"/>
      <c r="D48" s="753"/>
      <c r="E48" s="753"/>
      <c r="F48" s="753"/>
      <c r="G48" s="753"/>
      <c r="H48" s="753"/>
      <c r="I48" s="753"/>
      <c r="J48" s="753"/>
      <c r="K48" s="753"/>
      <c r="L48" s="753"/>
      <c r="M48" s="753"/>
      <c r="N48" s="753"/>
      <c r="O48" s="753"/>
      <c r="P48" s="753"/>
      <c r="Q48" s="753"/>
      <c r="R48" s="753"/>
      <c r="S48" s="753"/>
      <c r="T48" s="753"/>
      <c r="U48" s="753"/>
      <c r="V48" s="753"/>
      <c r="W48" s="753"/>
      <c r="X48" s="128"/>
      <c r="AS48" s="128"/>
      <c r="AZ48" s="128"/>
    </row>
    <row r="49" spans="2:52" ht="15.95" customHeight="1">
      <c r="B49" s="753" t="s">
        <v>287</v>
      </c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M49" s="753"/>
      <c r="N49" s="753"/>
      <c r="O49" s="753"/>
      <c r="P49" s="753"/>
      <c r="Q49" s="753"/>
      <c r="R49" s="753"/>
      <c r="S49" s="753"/>
      <c r="T49" s="753"/>
      <c r="U49" s="753"/>
      <c r="V49" s="753"/>
      <c r="W49" s="753"/>
      <c r="X49" s="128"/>
      <c r="AS49" s="128"/>
      <c r="AZ49" s="128"/>
    </row>
    <row r="50" spans="2:52" ht="15.95" customHeight="1">
      <c r="B50" s="754" t="s">
        <v>288</v>
      </c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128"/>
      <c r="AS50" s="128"/>
      <c r="AZ50" s="128"/>
    </row>
    <row r="51" spans="2:52" ht="15.95" customHeight="1">
      <c r="B51" s="751" t="s">
        <v>289</v>
      </c>
      <c r="C51" s="751"/>
      <c r="D51" s="751"/>
      <c r="E51" s="751"/>
      <c r="F51" s="751"/>
      <c r="G51" s="751"/>
      <c r="H51" s="751"/>
      <c r="I51" s="751"/>
      <c r="J51" s="751"/>
      <c r="K51" s="751"/>
      <c r="L51" s="751"/>
      <c r="M51" s="751"/>
      <c r="N51" s="751"/>
      <c r="O51" s="751"/>
      <c r="P51" s="751"/>
      <c r="Q51" s="751"/>
      <c r="R51" s="751"/>
      <c r="S51" s="751"/>
      <c r="T51" s="751"/>
      <c r="U51" s="751"/>
      <c r="V51" s="751"/>
      <c r="W51" s="751"/>
      <c r="X51" s="128"/>
      <c r="AS51" s="128"/>
      <c r="AZ51" s="128"/>
    </row>
    <row r="52" spans="2:52" ht="15.95" customHeight="1">
      <c r="B52" s="752" t="s">
        <v>290</v>
      </c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  <c r="X52" s="128"/>
      <c r="AS52" s="128"/>
      <c r="AZ52" s="128"/>
    </row>
    <row r="53" spans="2:52" ht="15.95" customHeight="1">
      <c r="B53" s="753" t="s">
        <v>291</v>
      </c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128"/>
      <c r="AS53" s="128"/>
      <c r="AZ53" s="128"/>
    </row>
    <row r="54" spans="2:52" ht="15.95" customHeight="1">
      <c r="B54" s="753" t="s">
        <v>292</v>
      </c>
      <c r="C54" s="753"/>
      <c r="D54" s="753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3"/>
      <c r="P54" s="753"/>
      <c r="Q54" s="753"/>
      <c r="R54" s="753"/>
      <c r="S54" s="753"/>
      <c r="T54" s="753"/>
      <c r="U54" s="753"/>
      <c r="V54" s="753"/>
      <c r="W54" s="753"/>
      <c r="X54" s="128"/>
      <c r="AS54" s="128"/>
      <c r="AZ54" s="128"/>
    </row>
    <row r="55" spans="2:52" ht="15.95" customHeight="1">
      <c r="B55" s="752" t="s">
        <v>293</v>
      </c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128"/>
      <c r="AS55" s="128"/>
      <c r="AZ55" s="128"/>
    </row>
    <row r="56" spans="2:52" ht="15.95" customHeight="1">
      <c r="B56" s="753" t="s">
        <v>294</v>
      </c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3"/>
      <c r="P56" s="753"/>
      <c r="Q56" s="753"/>
      <c r="R56" s="753"/>
      <c r="S56" s="753"/>
      <c r="T56" s="753"/>
      <c r="U56" s="753"/>
      <c r="V56" s="753"/>
      <c r="W56" s="753"/>
      <c r="X56" s="128"/>
      <c r="AS56" s="128"/>
      <c r="AZ56" s="128"/>
    </row>
    <row r="57" spans="2:52" ht="15.95" customHeight="1">
      <c r="B57" s="753" t="s">
        <v>295</v>
      </c>
      <c r="C57" s="753"/>
      <c r="D57" s="753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3"/>
      <c r="P57" s="753"/>
      <c r="Q57" s="753"/>
      <c r="R57" s="753"/>
      <c r="S57" s="753"/>
      <c r="T57" s="753"/>
      <c r="U57" s="753"/>
      <c r="V57" s="753"/>
      <c r="W57" s="753"/>
      <c r="X57" s="128"/>
      <c r="AS57" s="128"/>
      <c r="AZ57" s="128"/>
    </row>
    <row r="58" spans="2:52" ht="15.95" customHeight="1">
      <c r="B58" s="751" t="s">
        <v>296</v>
      </c>
      <c r="C58" s="751"/>
      <c r="D58" s="751"/>
      <c r="E58" s="751"/>
      <c r="F58" s="751"/>
      <c r="G58" s="751"/>
      <c r="H58" s="751"/>
      <c r="I58" s="751"/>
      <c r="J58" s="751"/>
      <c r="K58" s="751"/>
      <c r="L58" s="751"/>
      <c r="M58" s="751"/>
      <c r="N58" s="751"/>
      <c r="O58" s="751"/>
      <c r="P58" s="751"/>
      <c r="Q58" s="751"/>
      <c r="R58" s="751"/>
      <c r="S58" s="751"/>
      <c r="T58" s="751"/>
      <c r="U58" s="751"/>
      <c r="V58" s="751"/>
      <c r="W58" s="751"/>
      <c r="X58" s="128"/>
      <c r="AS58" s="128"/>
      <c r="AZ58" s="128"/>
    </row>
  </sheetData>
  <mergeCells count="54">
    <mergeCell ref="AB2:AD2"/>
    <mergeCell ref="B31:W31"/>
    <mergeCell ref="B34:W34"/>
    <mergeCell ref="B35:W35"/>
    <mergeCell ref="X4:AR4"/>
    <mergeCell ref="X6:AR6"/>
    <mergeCell ref="C2:W2"/>
    <mergeCell ref="B24:W24"/>
    <mergeCell ref="X14:AE14"/>
    <mergeCell ref="AS6:AY6"/>
    <mergeCell ref="AZ6:BF6"/>
    <mergeCell ref="B36:W36"/>
    <mergeCell ref="B25:W25"/>
    <mergeCell ref="B28:W28"/>
    <mergeCell ref="B29:W29"/>
    <mergeCell ref="B30:W30"/>
    <mergeCell ref="B27:W27"/>
    <mergeCell ref="B32:W32"/>
    <mergeCell ref="B33:W33"/>
    <mergeCell ref="B26:W26"/>
    <mergeCell ref="AU22:BB22"/>
    <mergeCell ref="AY13:BF13"/>
    <mergeCell ref="AU18:BB18"/>
    <mergeCell ref="AS4:BF4"/>
    <mergeCell ref="C5:W5"/>
    <mergeCell ref="X5:AR5"/>
    <mergeCell ref="AS5:AY5"/>
    <mergeCell ref="AZ5:BF5"/>
    <mergeCell ref="B38:W38"/>
    <mergeCell ref="B39:W39"/>
    <mergeCell ref="B40:W40"/>
    <mergeCell ref="B41:W41"/>
    <mergeCell ref="B42:W42"/>
    <mergeCell ref="A4:A7"/>
    <mergeCell ref="B4:B7"/>
    <mergeCell ref="C4:W4"/>
    <mergeCell ref="C6:W6"/>
    <mergeCell ref="B37:W37"/>
    <mergeCell ref="B58:W58"/>
    <mergeCell ref="B53:W53"/>
    <mergeCell ref="B54:W54"/>
    <mergeCell ref="B55:W55"/>
    <mergeCell ref="B56:W56"/>
    <mergeCell ref="B57:W57"/>
    <mergeCell ref="B51:W51"/>
    <mergeCell ref="B52:W52"/>
    <mergeCell ref="B49:W49"/>
    <mergeCell ref="B50:W50"/>
    <mergeCell ref="B43:W43"/>
    <mergeCell ref="B44:W44"/>
    <mergeCell ref="B45:W45"/>
    <mergeCell ref="B46:W46"/>
    <mergeCell ref="B47:W47"/>
    <mergeCell ref="B48:W48"/>
  </mergeCells>
  <hyperlinks>
    <hyperlink ref="D1:E1" location="'Списък Приложения'!A1" display="НАЗАД"/>
    <hyperlink ref="AB2:AD2" location="'Списък Приложения'!A1" display="НАЗАД"/>
  </hyperlinks>
  <pageMargins left="0.11811023622047245" right="0.11811023622047245" top="0.74803149606299213" bottom="0.35433070866141736" header="0.31496062992125984" footer="0.31496062992125984"/>
  <pageSetup paperSize="9" orientation="landscape" r:id="rId1"/>
  <rowBreaks count="1" manualBreakCount="1">
    <brk id="16" max="16383" man="1"/>
  </rowBreaks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G166"/>
  <sheetViews>
    <sheetView zoomScale="93" zoomScaleNormal="93" workbookViewId="0">
      <selection activeCell="AV22" sqref="AV22"/>
    </sheetView>
  </sheetViews>
  <sheetFormatPr defaultRowHeight="12.75"/>
  <cols>
    <col min="1" max="1" width="3.85546875" customWidth="1"/>
    <col min="2" max="2" width="17.28515625" customWidth="1"/>
    <col min="3" max="3" width="3.5703125" customWidth="1"/>
    <col min="4" max="6" width="4.28515625" customWidth="1"/>
    <col min="7" max="7" width="3.85546875" customWidth="1"/>
    <col min="8" max="17" width="4.28515625" customWidth="1"/>
    <col min="18" max="18" width="5.7109375" customWidth="1"/>
    <col min="19" max="31" width="4.28515625" customWidth="1"/>
    <col min="32" max="32" width="6.28515625" customWidth="1"/>
    <col min="33" max="38" width="4.28515625" customWidth="1"/>
    <col min="39" max="39" width="5.42578125" customWidth="1"/>
    <col min="40" max="45" width="4.28515625" customWidth="1"/>
    <col min="46" max="46" width="6" customWidth="1"/>
    <col min="47" max="52" width="4.28515625" customWidth="1"/>
    <col min="53" max="53" width="5.140625" customWidth="1"/>
    <col min="54" max="59" width="4.28515625" customWidth="1"/>
  </cols>
  <sheetData>
    <row r="1" spans="1:59" ht="30" customHeight="1">
      <c r="B1" s="109" t="s">
        <v>202</v>
      </c>
      <c r="C1" s="109"/>
      <c r="D1" s="109"/>
      <c r="N1" s="727" t="s">
        <v>256</v>
      </c>
      <c r="O1" s="727"/>
    </row>
    <row r="2" spans="1:59" ht="15">
      <c r="B2" s="111"/>
      <c r="C2" s="350" t="s">
        <v>715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Z2" s="111"/>
      <c r="AA2" s="111"/>
      <c r="AB2" s="111"/>
      <c r="AC2" s="111"/>
      <c r="AF2" s="67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</row>
    <row r="3" spans="1:59" ht="15">
      <c r="B3" s="111"/>
      <c r="C3" s="350" t="s">
        <v>720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59" ht="13.5" thickBot="1">
      <c r="L4" s="109"/>
      <c r="P4" s="109"/>
    </row>
    <row r="5" spans="1:59" ht="13.5" customHeight="1">
      <c r="A5" s="740" t="s">
        <v>203</v>
      </c>
      <c r="B5" s="792" t="s">
        <v>298</v>
      </c>
      <c r="C5" s="744" t="s">
        <v>221</v>
      </c>
      <c r="D5" s="721" t="s">
        <v>222</v>
      </c>
      <c r="E5" s="722"/>
      <c r="F5" s="722"/>
      <c r="G5" s="722"/>
      <c r="H5" s="722"/>
      <c r="I5" s="722"/>
      <c r="J5" s="723"/>
      <c r="K5" s="721" t="s">
        <v>223</v>
      </c>
      <c r="L5" s="722"/>
      <c r="M5" s="722"/>
      <c r="N5" s="722"/>
      <c r="O5" s="722"/>
      <c r="P5" s="722"/>
      <c r="Q5" s="723"/>
      <c r="R5" s="734" t="s">
        <v>224</v>
      </c>
      <c r="S5" s="735"/>
      <c r="T5" s="735"/>
      <c r="U5" s="735"/>
      <c r="V5" s="735"/>
      <c r="W5" s="735"/>
      <c r="X5" s="736"/>
      <c r="Y5" s="734" t="s">
        <v>225</v>
      </c>
      <c r="Z5" s="735"/>
      <c r="AA5" s="735"/>
      <c r="AB5" s="735"/>
      <c r="AC5" s="735"/>
      <c r="AD5" s="735"/>
      <c r="AE5" s="736"/>
      <c r="AF5" s="721" t="s">
        <v>226</v>
      </c>
      <c r="AG5" s="722"/>
      <c r="AH5" s="722"/>
      <c r="AI5" s="722"/>
      <c r="AJ5" s="722"/>
      <c r="AK5" s="722"/>
      <c r="AL5" s="722"/>
      <c r="AM5" s="722"/>
      <c r="AN5" s="722"/>
      <c r="AO5" s="722"/>
      <c r="AP5" s="722"/>
      <c r="AQ5" s="722"/>
      <c r="AR5" s="722"/>
      <c r="AS5" s="723"/>
      <c r="AT5" s="706" t="s">
        <v>227</v>
      </c>
      <c r="AU5" s="707"/>
      <c r="AV5" s="707"/>
      <c r="AW5" s="707"/>
      <c r="AX5" s="707"/>
      <c r="AY5" s="707"/>
      <c r="AZ5" s="708"/>
      <c r="BA5" s="784" t="s">
        <v>228</v>
      </c>
      <c r="BB5" s="785"/>
      <c r="BC5" s="785"/>
      <c r="BD5" s="785"/>
      <c r="BE5" s="785"/>
      <c r="BF5" s="785"/>
      <c r="BG5" s="786"/>
    </row>
    <row r="6" spans="1:59" ht="28.5" customHeight="1" thickBot="1">
      <c r="A6" s="741"/>
      <c r="B6" s="793"/>
      <c r="C6" s="745"/>
      <c r="D6" s="715"/>
      <c r="E6" s="716"/>
      <c r="F6" s="716"/>
      <c r="G6" s="716"/>
      <c r="H6" s="716"/>
      <c r="I6" s="716"/>
      <c r="J6" s="717"/>
      <c r="K6" s="715"/>
      <c r="L6" s="716"/>
      <c r="M6" s="716"/>
      <c r="N6" s="716"/>
      <c r="O6" s="716"/>
      <c r="P6" s="716"/>
      <c r="Q6" s="717"/>
      <c r="R6" s="737"/>
      <c r="S6" s="738"/>
      <c r="T6" s="738"/>
      <c r="U6" s="738"/>
      <c r="V6" s="738"/>
      <c r="W6" s="738"/>
      <c r="X6" s="739"/>
      <c r="Y6" s="795"/>
      <c r="Z6" s="796"/>
      <c r="AA6" s="796"/>
      <c r="AB6" s="796"/>
      <c r="AC6" s="796"/>
      <c r="AD6" s="796"/>
      <c r="AE6" s="797"/>
      <c r="AF6" s="715" t="s">
        <v>229</v>
      </c>
      <c r="AG6" s="716"/>
      <c r="AH6" s="716"/>
      <c r="AI6" s="716"/>
      <c r="AJ6" s="716"/>
      <c r="AK6" s="716"/>
      <c r="AL6" s="716"/>
      <c r="AM6" s="716" t="s">
        <v>173</v>
      </c>
      <c r="AN6" s="716"/>
      <c r="AO6" s="716"/>
      <c r="AP6" s="716"/>
      <c r="AQ6" s="716"/>
      <c r="AR6" s="716"/>
      <c r="AS6" s="717"/>
      <c r="AT6" s="715" t="s">
        <v>230</v>
      </c>
      <c r="AU6" s="716"/>
      <c r="AV6" s="716"/>
      <c r="AW6" s="716"/>
      <c r="AX6" s="716"/>
      <c r="AY6" s="716"/>
      <c r="AZ6" s="717"/>
      <c r="BA6" s="787"/>
      <c r="BB6" s="788"/>
      <c r="BC6" s="788"/>
      <c r="BD6" s="788"/>
      <c r="BE6" s="788"/>
      <c r="BF6" s="788"/>
      <c r="BG6" s="789"/>
    </row>
    <row r="7" spans="1:59" ht="12.75" customHeight="1">
      <c r="A7" s="741"/>
      <c r="B7" s="793"/>
      <c r="C7" s="745"/>
      <c r="D7" s="718" t="s">
        <v>231</v>
      </c>
      <c r="E7" s="719" t="s">
        <v>242</v>
      </c>
      <c r="F7" s="719"/>
      <c r="G7" s="719"/>
      <c r="H7" s="719"/>
      <c r="I7" s="719"/>
      <c r="J7" s="720"/>
      <c r="K7" s="718" t="s">
        <v>231</v>
      </c>
      <c r="L7" s="719" t="s">
        <v>242</v>
      </c>
      <c r="M7" s="719"/>
      <c r="N7" s="719"/>
      <c r="O7" s="719"/>
      <c r="P7" s="719"/>
      <c r="Q7" s="720"/>
      <c r="R7" s="718" t="s">
        <v>231</v>
      </c>
      <c r="S7" s="719" t="s">
        <v>242</v>
      </c>
      <c r="T7" s="719"/>
      <c r="U7" s="719"/>
      <c r="V7" s="719"/>
      <c r="W7" s="719"/>
      <c r="X7" s="720"/>
      <c r="Y7" s="783" t="s">
        <v>231</v>
      </c>
      <c r="Z7" s="719" t="s">
        <v>242</v>
      </c>
      <c r="AA7" s="719"/>
      <c r="AB7" s="719"/>
      <c r="AC7" s="719"/>
      <c r="AD7" s="719"/>
      <c r="AE7" s="720"/>
      <c r="AF7" s="718" t="s">
        <v>231</v>
      </c>
      <c r="AG7" s="719" t="s">
        <v>242</v>
      </c>
      <c r="AH7" s="719"/>
      <c r="AI7" s="719"/>
      <c r="AJ7" s="719"/>
      <c r="AK7" s="719"/>
      <c r="AL7" s="720"/>
      <c r="AM7" s="780" t="s">
        <v>231</v>
      </c>
      <c r="AN7" s="719" t="s">
        <v>242</v>
      </c>
      <c r="AO7" s="719"/>
      <c r="AP7" s="719"/>
      <c r="AQ7" s="719"/>
      <c r="AR7" s="719"/>
      <c r="AS7" s="720"/>
      <c r="AT7" s="718" t="s">
        <v>231</v>
      </c>
      <c r="AU7" s="781" t="s">
        <v>242</v>
      </c>
      <c r="AV7" s="781"/>
      <c r="AW7" s="781"/>
      <c r="AX7" s="781"/>
      <c r="AY7" s="781"/>
      <c r="AZ7" s="782"/>
      <c r="BA7" s="790" t="s">
        <v>231</v>
      </c>
      <c r="BB7" s="781" t="s">
        <v>242</v>
      </c>
      <c r="BC7" s="781"/>
      <c r="BD7" s="781"/>
      <c r="BE7" s="781"/>
      <c r="BF7" s="781"/>
      <c r="BG7" s="782"/>
    </row>
    <row r="8" spans="1:59" ht="63.75" customHeight="1">
      <c r="A8" s="791"/>
      <c r="B8" s="794"/>
      <c r="C8" s="746"/>
      <c r="D8" s="718"/>
      <c r="E8" s="78" t="s">
        <v>243</v>
      </c>
      <c r="F8" s="351" t="s">
        <v>244</v>
      </c>
      <c r="G8" s="351" t="s">
        <v>245</v>
      </c>
      <c r="H8" s="78" t="s">
        <v>246</v>
      </c>
      <c r="I8" s="351" t="s">
        <v>247</v>
      </c>
      <c r="J8" s="130" t="s">
        <v>248</v>
      </c>
      <c r="K8" s="718"/>
      <c r="L8" s="78" t="s">
        <v>243</v>
      </c>
      <c r="M8" s="351" t="s">
        <v>244</v>
      </c>
      <c r="N8" s="351" t="s">
        <v>245</v>
      </c>
      <c r="O8" s="78" t="s">
        <v>246</v>
      </c>
      <c r="P8" s="351" t="s">
        <v>247</v>
      </c>
      <c r="Q8" s="130" t="s">
        <v>248</v>
      </c>
      <c r="R8" s="718"/>
      <c r="S8" s="78" t="s">
        <v>243</v>
      </c>
      <c r="T8" s="351" t="s">
        <v>244</v>
      </c>
      <c r="U8" s="351" t="s">
        <v>245</v>
      </c>
      <c r="V8" s="78" t="s">
        <v>246</v>
      </c>
      <c r="W8" s="351" t="s">
        <v>247</v>
      </c>
      <c r="X8" s="130" t="s">
        <v>248</v>
      </c>
      <c r="Y8" s="718"/>
      <c r="Z8" s="78" t="s">
        <v>243</v>
      </c>
      <c r="AA8" s="351" t="s">
        <v>244</v>
      </c>
      <c r="AB8" s="351" t="s">
        <v>245</v>
      </c>
      <c r="AC8" s="78" t="s">
        <v>246</v>
      </c>
      <c r="AD8" s="351" t="s">
        <v>247</v>
      </c>
      <c r="AE8" s="130" t="s">
        <v>248</v>
      </c>
      <c r="AF8" s="718"/>
      <c r="AG8" s="78" t="s">
        <v>243</v>
      </c>
      <c r="AH8" s="351" t="s">
        <v>244</v>
      </c>
      <c r="AI8" s="351" t="s">
        <v>245</v>
      </c>
      <c r="AJ8" s="78" t="s">
        <v>246</v>
      </c>
      <c r="AK8" s="351" t="s">
        <v>247</v>
      </c>
      <c r="AL8" s="130" t="s">
        <v>248</v>
      </c>
      <c r="AM8" s="780"/>
      <c r="AN8" s="78" t="s">
        <v>243</v>
      </c>
      <c r="AO8" s="351" t="s">
        <v>244</v>
      </c>
      <c r="AP8" s="351" t="s">
        <v>245</v>
      </c>
      <c r="AQ8" s="78" t="s">
        <v>246</v>
      </c>
      <c r="AR8" s="351" t="s">
        <v>247</v>
      </c>
      <c r="AS8" s="130" t="s">
        <v>248</v>
      </c>
      <c r="AT8" s="718"/>
      <c r="AU8" s="78" t="s">
        <v>243</v>
      </c>
      <c r="AV8" s="351" t="s">
        <v>244</v>
      </c>
      <c r="AW8" s="351" t="s">
        <v>245</v>
      </c>
      <c r="AX8" s="78" t="s">
        <v>246</v>
      </c>
      <c r="AY8" s="351" t="s">
        <v>247</v>
      </c>
      <c r="AZ8" s="130" t="s">
        <v>248</v>
      </c>
      <c r="BA8" s="790"/>
      <c r="BB8" s="78" t="s">
        <v>243</v>
      </c>
      <c r="BC8" s="351" t="s">
        <v>244</v>
      </c>
      <c r="BD8" s="351" t="s">
        <v>245</v>
      </c>
      <c r="BE8" s="78" t="s">
        <v>246</v>
      </c>
      <c r="BF8" s="351" t="s">
        <v>247</v>
      </c>
      <c r="BG8" s="130" t="s">
        <v>248</v>
      </c>
    </row>
    <row r="9" spans="1:59">
      <c r="A9" s="112"/>
      <c r="B9" s="138" t="s">
        <v>217</v>
      </c>
      <c r="C9" s="139"/>
      <c r="D9" s="134">
        <f>E9+F9+G9+H9+I9+J9</f>
        <v>72</v>
      </c>
      <c r="E9" s="115">
        <f t="shared" ref="E9:J9" si="0">SUM(E10:E12)</f>
        <v>63</v>
      </c>
      <c r="F9" s="115">
        <f t="shared" si="0"/>
        <v>1</v>
      </c>
      <c r="G9" s="115">
        <f t="shared" si="0"/>
        <v>0</v>
      </c>
      <c r="H9" s="115">
        <f t="shared" si="0"/>
        <v>2</v>
      </c>
      <c r="I9" s="115">
        <f t="shared" si="0"/>
        <v>1</v>
      </c>
      <c r="J9" s="135">
        <f t="shared" si="0"/>
        <v>5</v>
      </c>
      <c r="K9" s="134">
        <f>L9+M9+N9+O9+P9+Q9</f>
        <v>949</v>
      </c>
      <c r="L9" s="115">
        <f t="shared" ref="L9:Q9" si="1">SUM(L10:L12)</f>
        <v>274</v>
      </c>
      <c r="M9" s="115">
        <f t="shared" si="1"/>
        <v>19</v>
      </c>
      <c r="N9" s="115">
        <f t="shared" si="1"/>
        <v>0</v>
      </c>
      <c r="O9" s="115">
        <f t="shared" si="1"/>
        <v>111</v>
      </c>
      <c r="P9" s="115">
        <f t="shared" si="1"/>
        <v>499</v>
      </c>
      <c r="Q9" s="135">
        <f t="shared" si="1"/>
        <v>46</v>
      </c>
      <c r="R9" s="134">
        <f>S9+T9+U9+V9+W9+X9</f>
        <v>1021</v>
      </c>
      <c r="S9" s="115">
        <f t="shared" ref="S9:X9" si="2">SUM(S10:S12)</f>
        <v>337</v>
      </c>
      <c r="T9" s="115">
        <f t="shared" si="2"/>
        <v>20</v>
      </c>
      <c r="U9" s="115">
        <f t="shared" si="2"/>
        <v>0</v>
      </c>
      <c r="V9" s="115">
        <f t="shared" si="2"/>
        <v>113</v>
      </c>
      <c r="W9" s="115">
        <f t="shared" si="2"/>
        <v>500</v>
      </c>
      <c r="X9" s="135">
        <f t="shared" si="2"/>
        <v>51</v>
      </c>
      <c r="Y9" s="134">
        <f>Z9+AA9+AB9+AC9+AD9+AE9</f>
        <v>928</v>
      </c>
      <c r="Z9" s="115">
        <f t="shared" ref="Z9:AE9" si="3">SUM(Z10:Z12)</f>
        <v>253</v>
      </c>
      <c r="AA9" s="115">
        <f t="shared" si="3"/>
        <v>17</v>
      </c>
      <c r="AB9" s="115">
        <f t="shared" si="3"/>
        <v>0</v>
      </c>
      <c r="AC9" s="115">
        <f t="shared" si="3"/>
        <v>110</v>
      </c>
      <c r="AD9" s="115">
        <f t="shared" si="3"/>
        <v>500</v>
      </c>
      <c r="AE9" s="135">
        <f t="shared" si="3"/>
        <v>48</v>
      </c>
      <c r="AF9" s="134">
        <f>AG9+AH9+AI9+AJ9+AK9+AL9</f>
        <v>773</v>
      </c>
      <c r="AG9" s="115">
        <f t="shared" ref="AG9:AL9" si="4">SUM(AG10:AG12)</f>
        <v>157</v>
      </c>
      <c r="AH9" s="115">
        <f t="shared" si="4"/>
        <v>13</v>
      </c>
      <c r="AI9" s="115">
        <f t="shared" si="4"/>
        <v>0</v>
      </c>
      <c r="AJ9" s="115">
        <f t="shared" si="4"/>
        <v>101</v>
      </c>
      <c r="AK9" s="115">
        <f t="shared" si="4"/>
        <v>461</v>
      </c>
      <c r="AL9" s="115">
        <f t="shared" si="4"/>
        <v>41</v>
      </c>
      <c r="AM9" s="115">
        <f>AN9+AO9+AP9+AQ9+AR9+AS9</f>
        <v>155</v>
      </c>
      <c r="AN9" s="115">
        <f t="shared" ref="AN9:AS9" si="5">SUM(AN10:AN12)</f>
        <v>96</v>
      </c>
      <c r="AO9" s="115">
        <f t="shared" si="5"/>
        <v>4</v>
      </c>
      <c r="AP9" s="115">
        <f t="shared" si="5"/>
        <v>0</v>
      </c>
      <c r="AQ9" s="115">
        <f t="shared" si="5"/>
        <v>9</v>
      </c>
      <c r="AR9" s="115">
        <f t="shared" si="5"/>
        <v>39</v>
      </c>
      <c r="AS9" s="135">
        <f t="shared" si="5"/>
        <v>7</v>
      </c>
      <c r="AT9" s="134">
        <f>AU9+AV9+AW9+AX9+AY9+AZ9</f>
        <v>875</v>
      </c>
      <c r="AU9" s="115">
        <f t="shared" ref="AU9:AZ9" si="6">SUM(AU10:AU12)</f>
        <v>204</v>
      </c>
      <c r="AV9" s="115">
        <f t="shared" si="6"/>
        <v>17</v>
      </c>
      <c r="AW9" s="115">
        <f t="shared" si="6"/>
        <v>0</v>
      </c>
      <c r="AX9" s="115">
        <f t="shared" si="6"/>
        <v>106</v>
      </c>
      <c r="AY9" s="115">
        <f t="shared" si="6"/>
        <v>500</v>
      </c>
      <c r="AZ9" s="135">
        <f t="shared" si="6"/>
        <v>48</v>
      </c>
      <c r="BA9" s="134">
        <f>BB9+BC9+BD9+BE9+BF9+BG9</f>
        <v>93</v>
      </c>
      <c r="BB9" s="115">
        <f t="shared" ref="BB9:BG9" si="7">SUM(BB10:BB12)</f>
        <v>84</v>
      </c>
      <c r="BC9" s="115">
        <f t="shared" si="7"/>
        <v>3</v>
      </c>
      <c r="BD9" s="115">
        <f t="shared" si="7"/>
        <v>0</v>
      </c>
      <c r="BE9" s="115">
        <f t="shared" si="7"/>
        <v>3</v>
      </c>
      <c r="BF9" s="115">
        <f t="shared" si="7"/>
        <v>0</v>
      </c>
      <c r="BG9" s="135">
        <f t="shared" si="7"/>
        <v>3</v>
      </c>
    </row>
    <row r="10" spans="1:59" ht="38.25">
      <c r="A10" s="112">
        <v>1</v>
      </c>
      <c r="B10" s="539" t="s">
        <v>712</v>
      </c>
      <c r="C10" s="112">
        <v>18</v>
      </c>
      <c r="D10" s="495">
        <f t="shared" ref="D10:D12" si="8">E10+F10+G10+H10+I10+J10</f>
        <v>22</v>
      </c>
      <c r="E10" s="496">
        <v>19</v>
      </c>
      <c r="F10" s="79">
        <v>0</v>
      </c>
      <c r="G10" s="79">
        <v>0</v>
      </c>
      <c r="H10" s="79">
        <v>1</v>
      </c>
      <c r="I10" s="79">
        <v>0</v>
      </c>
      <c r="J10" s="117">
        <v>2</v>
      </c>
      <c r="K10" s="495">
        <f t="shared" ref="K10:K12" si="9">L10+M10+N10+O10+P10+Q10</f>
        <v>315</v>
      </c>
      <c r="L10" s="79">
        <v>87</v>
      </c>
      <c r="M10" s="79">
        <v>7</v>
      </c>
      <c r="N10" s="79">
        <v>0</v>
      </c>
      <c r="O10" s="79">
        <v>36</v>
      </c>
      <c r="P10" s="79">
        <v>167</v>
      </c>
      <c r="Q10" s="117">
        <v>18</v>
      </c>
      <c r="R10" s="495">
        <f t="shared" ref="R10:R12" si="10">S10+T10+U10+V10+W10+X10</f>
        <v>337</v>
      </c>
      <c r="S10" s="114">
        <f t="shared" ref="S10:X12" si="11">E10+L10</f>
        <v>106</v>
      </c>
      <c r="T10" s="114">
        <f t="shared" si="11"/>
        <v>7</v>
      </c>
      <c r="U10" s="114">
        <f t="shared" si="11"/>
        <v>0</v>
      </c>
      <c r="V10" s="114">
        <f t="shared" si="11"/>
        <v>37</v>
      </c>
      <c r="W10" s="114">
        <f t="shared" si="11"/>
        <v>167</v>
      </c>
      <c r="X10" s="114">
        <f t="shared" si="11"/>
        <v>20</v>
      </c>
      <c r="Y10" s="495">
        <f t="shared" ref="Y10:Y12" si="12">Z10+AA10+AB10+AC10+AD10+AE10</f>
        <v>307</v>
      </c>
      <c r="Z10" s="114">
        <f t="shared" ref="Z10:AE12" si="13">AG10+AN10</f>
        <v>80</v>
      </c>
      <c r="AA10" s="114">
        <f t="shared" si="13"/>
        <v>4</v>
      </c>
      <c r="AB10" s="497">
        <f t="shared" si="13"/>
        <v>0</v>
      </c>
      <c r="AC10" s="114">
        <f t="shared" si="13"/>
        <v>36</v>
      </c>
      <c r="AD10" s="114">
        <f t="shared" si="13"/>
        <v>167</v>
      </c>
      <c r="AE10" s="116">
        <f t="shared" si="13"/>
        <v>20</v>
      </c>
      <c r="AF10" s="495">
        <f t="shared" ref="AF10:AF12" si="14">AG10+AH10+AI10+AJ10+AK10+AL10</f>
        <v>263</v>
      </c>
      <c r="AG10" s="79">
        <v>54</v>
      </c>
      <c r="AH10" s="79">
        <v>4</v>
      </c>
      <c r="AI10" s="79">
        <v>0</v>
      </c>
      <c r="AJ10" s="79">
        <v>32</v>
      </c>
      <c r="AK10" s="79">
        <v>156</v>
      </c>
      <c r="AL10" s="79">
        <v>17</v>
      </c>
      <c r="AM10" s="497">
        <f t="shared" ref="AM10:AM12" si="15">AN10+AO10+AP10+AQ10+AR10+AS10</f>
        <v>44</v>
      </c>
      <c r="AN10" s="79">
        <v>26</v>
      </c>
      <c r="AO10" s="79">
        <v>0</v>
      </c>
      <c r="AP10" s="79">
        <v>0</v>
      </c>
      <c r="AQ10" s="79">
        <v>4</v>
      </c>
      <c r="AR10" s="79">
        <v>11</v>
      </c>
      <c r="AS10" s="117">
        <v>3</v>
      </c>
      <c r="AT10" s="495">
        <f t="shared" ref="AT10:AT12" si="16">AU10+AV10+AW10+AX10+AY10+AZ10</f>
        <v>291</v>
      </c>
      <c r="AU10" s="79">
        <v>65</v>
      </c>
      <c r="AV10" s="79">
        <v>4</v>
      </c>
      <c r="AW10" s="79">
        <v>0</v>
      </c>
      <c r="AX10" s="79">
        <v>35</v>
      </c>
      <c r="AY10" s="79">
        <v>167</v>
      </c>
      <c r="AZ10" s="117">
        <v>20</v>
      </c>
      <c r="BA10" s="495">
        <f t="shared" ref="BA10:BA12" si="17">BB10+BC10+BD10+BE10+BF10+BG10</f>
        <v>30</v>
      </c>
      <c r="BB10" s="114">
        <f t="shared" ref="BB10:BG12" si="18">S10-Z10</f>
        <v>26</v>
      </c>
      <c r="BC10" s="114">
        <f t="shared" si="18"/>
        <v>3</v>
      </c>
      <c r="BD10" s="497">
        <f t="shared" si="18"/>
        <v>0</v>
      </c>
      <c r="BE10" s="114">
        <f t="shared" si="18"/>
        <v>1</v>
      </c>
      <c r="BF10" s="114">
        <f t="shared" si="18"/>
        <v>0</v>
      </c>
      <c r="BG10" s="116">
        <f t="shared" si="18"/>
        <v>0</v>
      </c>
    </row>
    <row r="11" spans="1:59" ht="51">
      <c r="A11" s="112">
        <v>2</v>
      </c>
      <c r="B11" s="539" t="s">
        <v>713</v>
      </c>
      <c r="C11" s="112">
        <v>26</v>
      </c>
      <c r="D11" s="495">
        <f t="shared" si="8"/>
        <v>29</v>
      </c>
      <c r="E11" s="496">
        <v>28</v>
      </c>
      <c r="F11" s="79">
        <v>0</v>
      </c>
      <c r="G11" s="79">
        <v>0</v>
      </c>
      <c r="H11" s="79">
        <v>0</v>
      </c>
      <c r="I11" s="79">
        <v>0</v>
      </c>
      <c r="J11" s="117">
        <v>1</v>
      </c>
      <c r="K11" s="495">
        <f t="shared" si="9"/>
        <v>316</v>
      </c>
      <c r="L11" s="79">
        <v>97</v>
      </c>
      <c r="M11" s="79">
        <v>6</v>
      </c>
      <c r="N11" s="79">
        <v>0</v>
      </c>
      <c r="O11" s="79">
        <v>37</v>
      </c>
      <c r="P11" s="79">
        <v>165</v>
      </c>
      <c r="Q11" s="117">
        <v>11</v>
      </c>
      <c r="R11" s="495">
        <f t="shared" si="10"/>
        <v>345</v>
      </c>
      <c r="S11" s="114">
        <f t="shared" si="11"/>
        <v>125</v>
      </c>
      <c r="T11" s="114">
        <f t="shared" si="11"/>
        <v>6</v>
      </c>
      <c r="U11" s="114">
        <f t="shared" si="11"/>
        <v>0</v>
      </c>
      <c r="V11" s="114">
        <f t="shared" si="11"/>
        <v>37</v>
      </c>
      <c r="W11" s="114">
        <f t="shared" si="11"/>
        <v>165</v>
      </c>
      <c r="X11" s="114">
        <f t="shared" si="11"/>
        <v>12</v>
      </c>
      <c r="Y11" s="495">
        <f t="shared" si="12"/>
        <v>309</v>
      </c>
      <c r="Z11" s="114">
        <f t="shared" si="13"/>
        <v>91</v>
      </c>
      <c r="AA11" s="114">
        <f t="shared" si="13"/>
        <v>6</v>
      </c>
      <c r="AB11" s="497">
        <f t="shared" si="13"/>
        <v>0</v>
      </c>
      <c r="AC11" s="114">
        <f t="shared" si="13"/>
        <v>37</v>
      </c>
      <c r="AD11" s="114">
        <f t="shared" si="13"/>
        <v>165</v>
      </c>
      <c r="AE11" s="116">
        <f t="shared" si="13"/>
        <v>10</v>
      </c>
      <c r="AF11" s="495">
        <f t="shared" si="14"/>
        <v>251</v>
      </c>
      <c r="AG11" s="79">
        <v>50</v>
      </c>
      <c r="AH11" s="79">
        <v>5</v>
      </c>
      <c r="AI11" s="79">
        <v>0</v>
      </c>
      <c r="AJ11" s="79">
        <v>34</v>
      </c>
      <c r="AK11" s="79">
        <v>154</v>
      </c>
      <c r="AL11" s="79">
        <v>8</v>
      </c>
      <c r="AM11" s="497">
        <f t="shared" si="15"/>
        <v>58</v>
      </c>
      <c r="AN11" s="79">
        <v>41</v>
      </c>
      <c r="AO11" s="79">
        <v>1</v>
      </c>
      <c r="AP11" s="79">
        <v>0</v>
      </c>
      <c r="AQ11" s="79">
        <v>3</v>
      </c>
      <c r="AR11" s="79">
        <v>11</v>
      </c>
      <c r="AS11" s="117">
        <v>2</v>
      </c>
      <c r="AT11" s="495">
        <f t="shared" si="16"/>
        <v>283</v>
      </c>
      <c r="AU11" s="79">
        <v>66</v>
      </c>
      <c r="AV11" s="79">
        <v>6</v>
      </c>
      <c r="AW11" s="79">
        <v>0</v>
      </c>
      <c r="AX11" s="79">
        <v>36</v>
      </c>
      <c r="AY11" s="79">
        <v>165</v>
      </c>
      <c r="AZ11" s="117">
        <v>10</v>
      </c>
      <c r="BA11" s="495">
        <f t="shared" si="17"/>
        <v>36</v>
      </c>
      <c r="BB11" s="114">
        <f t="shared" si="18"/>
        <v>34</v>
      </c>
      <c r="BC11" s="114">
        <f t="shared" si="18"/>
        <v>0</v>
      </c>
      <c r="BD11" s="497">
        <f t="shared" si="18"/>
        <v>0</v>
      </c>
      <c r="BE11" s="114">
        <f t="shared" si="18"/>
        <v>0</v>
      </c>
      <c r="BF11" s="114">
        <f t="shared" si="18"/>
        <v>0</v>
      </c>
      <c r="BG11" s="116">
        <f t="shared" si="18"/>
        <v>2</v>
      </c>
    </row>
    <row r="12" spans="1:59" ht="53.25" customHeight="1">
      <c r="A12" s="112">
        <v>3</v>
      </c>
      <c r="B12" s="539" t="s">
        <v>714</v>
      </c>
      <c r="C12" s="112">
        <v>3</v>
      </c>
      <c r="D12" s="495">
        <f t="shared" si="8"/>
        <v>21</v>
      </c>
      <c r="E12" s="496">
        <v>16</v>
      </c>
      <c r="F12" s="79">
        <v>1</v>
      </c>
      <c r="G12" s="79">
        <v>0</v>
      </c>
      <c r="H12" s="79">
        <v>1</v>
      </c>
      <c r="I12" s="79">
        <v>1</v>
      </c>
      <c r="J12" s="117">
        <v>2</v>
      </c>
      <c r="K12" s="495">
        <f t="shared" si="9"/>
        <v>318</v>
      </c>
      <c r="L12" s="79">
        <v>90</v>
      </c>
      <c r="M12" s="79">
        <v>6</v>
      </c>
      <c r="N12" s="79">
        <v>0</v>
      </c>
      <c r="O12" s="79">
        <v>38</v>
      </c>
      <c r="P12" s="79">
        <v>167</v>
      </c>
      <c r="Q12" s="117">
        <v>17</v>
      </c>
      <c r="R12" s="495">
        <f t="shared" si="10"/>
        <v>339</v>
      </c>
      <c r="S12" s="114">
        <f t="shared" si="11"/>
        <v>106</v>
      </c>
      <c r="T12" s="114">
        <f t="shared" si="11"/>
        <v>7</v>
      </c>
      <c r="U12" s="114">
        <f t="shared" si="11"/>
        <v>0</v>
      </c>
      <c r="V12" s="114">
        <f t="shared" si="11"/>
        <v>39</v>
      </c>
      <c r="W12" s="114">
        <f t="shared" si="11"/>
        <v>168</v>
      </c>
      <c r="X12" s="114">
        <f t="shared" si="11"/>
        <v>19</v>
      </c>
      <c r="Y12" s="495">
        <f t="shared" si="12"/>
        <v>312</v>
      </c>
      <c r="Z12" s="114">
        <f t="shared" si="13"/>
        <v>82</v>
      </c>
      <c r="AA12" s="114">
        <f t="shared" si="13"/>
        <v>7</v>
      </c>
      <c r="AB12" s="497">
        <f t="shared" si="13"/>
        <v>0</v>
      </c>
      <c r="AC12" s="114">
        <f t="shared" si="13"/>
        <v>37</v>
      </c>
      <c r="AD12" s="114">
        <f t="shared" si="13"/>
        <v>168</v>
      </c>
      <c r="AE12" s="116">
        <f t="shared" si="13"/>
        <v>18</v>
      </c>
      <c r="AF12" s="495">
        <f t="shared" si="14"/>
        <v>259</v>
      </c>
      <c r="AG12" s="79">
        <v>53</v>
      </c>
      <c r="AH12" s="79">
        <v>4</v>
      </c>
      <c r="AI12" s="79">
        <v>0</v>
      </c>
      <c r="AJ12" s="79">
        <v>35</v>
      </c>
      <c r="AK12" s="79">
        <v>151</v>
      </c>
      <c r="AL12" s="79">
        <v>16</v>
      </c>
      <c r="AM12" s="497">
        <f t="shared" si="15"/>
        <v>53</v>
      </c>
      <c r="AN12" s="79">
        <v>29</v>
      </c>
      <c r="AO12" s="79">
        <v>3</v>
      </c>
      <c r="AP12" s="79">
        <v>0</v>
      </c>
      <c r="AQ12" s="79">
        <v>2</v>
      </c>
      <c r="AR12" s="79">
        <v>17</v>
      </c>
      <c r="AS12" s="117">
        <v>2</v>
      </c>
      <c r="AT12" s="495">
        <f t="shared" si="16"/>
        <v>301</v>
      </c>
      <c r="AU12" s="79">
        <v>73</v>
      </c>
      <c r="AV12" s="79">
        <v>7</v>
      </c>
      <c r="AW12" s="79">
        <v>0</v>
      </c>
      <c r="AX12" s="79">
        <v>35</v>
      </c>
      <c r="AY12" s="79">
        <v>168</v>
      </c>
      <c r="AZ12" s="117">
        <v>18</v>
      </c>
      <c r="BA12" s="495">
        <f t="shared" si="17"/>
        <v>27</v>
      </c>
      <c r="BB12" s="114">
        <f t="shared" si="18"/>
        <v>24</v>
      </c>
      <c r="BC12" s="114">
        <f t="shared" si="18"/>
        <v>0</v>
      </c>
      <c r="BD12" s="497">
        <f t="shared" si="18"/>
        <v>0</v>
      </c>
      <c r="BE12" s="114">
        <f t="shared" si="18"/>
        <v>2</v>
      </c>
      <c r="BF12" s="114">
        <f t="shared" si="18"/>
        <v>0</v>
      </c>
      <c r="BG12" s="116">
        <f t="shared" si="18"/>
        <v>1</v>
      </c>
    </row>
    <row r="14" spans="1:59">
      <c r="AU14" s="726" t="s">
        <v>60</v>
      </c>
      <c r="AV14" s="726"/>
      <c r="AW14" s="726"/>
      <c r="AX14" s="726"/>
      <c r="AY14" s="726"/>
      <c r="AZ14" s="726"/>
      <c r="BA14" s="726"/>
      <c r="BB14" s="726"/>
      <c r="BC14" s="726"/>
      <c r="BD14" s="66"/>
    </row>
    <row r="15" spans="1:59">
      <c r="AV15" s="96" t="s">
        <v>554</v>
      </c>
    </row>
    <row r="16" spans="1:59">
      <c r="AV16" s="239" t="s">
        <v>688</v>
      </c>
    </row>
    <row r="17" spans="32:48">
      <c r="AV17" s="96"/>
    </row>
    <row r="18" spans="32:48" ht="16.5">
      <c r="AF18" s="118" t="s">
        <v>710</v>
      </c>
      <c r="AK18" s="119" t="s">
        <v>126</v>
      </c>
      <c r="AL18" s="120"/>
      <c r="AM18" s="121"/>
      <c r="AN18" s="121"/>
      <c r="AO18" s="121"/>
      <c r="AP18" s="121"/>
      <c r="AQ18" s="122" t="s">
        <v>719</v>
      </c>
      <c r="AR18" s="123"/>
      <c r="AS18" s="123"/>
      <c r="AT18" s="124"/>
      <c r="AU18" s="124"/>
      <c r="AV18" s="239"/>
    </row>
    <row r="19" spans="32:48" ht="16.5">
      <c r="AF19" s="125"/>
      <c r="AK19" s="119" t="s">
        <v>721</v>
      </c>
      <c r="AL19" s="120"/>
      <c r="AM19" s="121"/>
      <c r="AN19" s="121"/>
      <c r="AO19" s="121"/>
      <c r="AP19" s="121"/>
      <c r="AQ19" s="122" t="s">
        <v>706</v>
      </c>
      <c r="AR19" s="126"/>
      <c r="AS19" s="126"/>
      <c r="AT19" s="124"/>
      <c r="AU19" s="124"/>
    </row>
    <row r="20" spans="32:48">
      <c r="AF20" s="76"/>
      <c r="AK20" s="7" t="s">
        <v>44</v>
      </c>
      <c r="AL20" s="76"/>
      <c r="AM20" s="76"/>
      <c r="AN20" s="76"/>
      <c r="AO20" s="76"/>
      <c r="AP20" s="76"/>
      <c r="AQ20" s="7" t="s">
        <v>127</v>
      </c>
      <c r="AR20" s="76"/>
      <c r="AS20" s="76"/>
      <c r="AT20" s="76"/>
      <c r="AU20" s="76"/>
    </row>
    <row r="21" spans="32:48">
      <c r="AK21" s="7" t="s">
        <v>718</v>
      </c>
      <c r="AQ21" s="109" t="s">
        <v>707</v>
      </c>
    </row>
    <row r="166" spans="13:13">
      <c r="M166" s="140"/>
    </row>
  </sheetData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14:BC14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ageMargins left="0.11811023622047245" right="0.11811023622047245" top="0.74803149606299213" bottom="0.74803149606299213" header="0.31496062992125984" footer="0.31496062992125984"/>
  <pageSetup paperSize="9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F55"/>
  <sheetViews>
    <sheetView zoomScale="93" zoomScaleNormal="93" workbookViewId="0">
      <selection activeCell="Z21" sqref="Z21"/>
    </sheetView>
  </sheetViews>
  <sheetFormatPr defaultRowHeight="12.75"/>
  <cols>
    <col min="1" max="1" width="4.5703125" customWidth="1"/>
    <col min="2" max="2" width="17.5703125" customWidth="1"/>
    <col min="3" max="3" width="6.85546875" customWidth="1"/>
    <col min="4" max="4" width="4.28515625" customWidth="1"/>
    <col min="5" max="30" width="3.85546875" customWidth="1"/>
    <col min="31" max="31" width="8.5703125" customWidth="1"/>
    <col min="32" max="33" width="4.7109375" customWidth="1"/>
    <col min="34" max="58" width="4.28515625" customWidth="1"/>
  </cols>
  <sheetData>
    <row r="1" spans="1:58">
      <c r="B1" s="111" t="s">
        <v>202</v>
      </c>
      <c r="C1" s="109"/>
      <c r="AE1" s="109"/>
    </row>
    <row r="2" spans="1:58" ht="30.75" customHeight="1">
      <c r="B2" s="806" t="s">
        <v>726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5" t="s">
        <v>256</v>
      </c>
      <c r="AF2" s="805"/>
      <c r="AG2" s="805"/>
      <c r="AH2" s="805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53"/>
      <c r="BA2" s="153"/>
      <c r="BB2" s="153"/>
      <c r="BC2" s="153"/>
      <c r="BD2" s="153"/>
      <c r="BE2" s="153"/>
      <c r="BF2" s="153"/>
    </row>
    <row r="3" spans="1:58" ht="13.5" thickBot="1">
      <c r="G3" s="109"/>
      <c r="L3" s="109" t="s">
        <v>297</v>
      </c>
      <c r="AI3" s="109"/>
    </row>
    <row r="4" spans="1:58" ht="42" customHeight="1">
      <c r="A4" s="755" t="s">
        <v>238</v>
      </c>
      <c r="B4" s="802" t="s">
        <v>298</v>
      </c>
      <c r="C4" s="769" t="s">
        <v>204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1"/>
      <c r="AE4" s="769" t="s">
        <v>205</v>
      </c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70"/>
      <c r="BB4" s="770"/>
      <c r="BC4" s="770"/>
      <c r="BD4" s="770"/>
      <c r="BE4" s="770"/>
      <c r="BF4" s="771"/>
    </row>
    <row r="5" spans="1:58" ht="15.75" customHeight="1">
      <c r="A5" s="756"/>
      <c r="B5" s="803"/>
      <c r="C5" s="763" t="s">
        <v>206</v>
      </c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764"/>
      <c r="V5" s="764"/>
      <c r="W5" s="764"/>
      <c r="X5" s="764"/>
      <c r="Y5" s="764"/>
      <c r="Z5" s="764"/>
      <c r="AA5" s="764"/>
      <c r="AB5" s="764"/>
      <c r="AC5" s="764"/>
      <c r="AD5" s="765"/>
      <c r="AE5" s="763" t="s">
        <v>206</v>
      </c>
      <c r="AF5" s="764"/>
      <c r="AG5" s="764"/>
      <c r="AH5" s="764"/>
      <c r="AI5" s="764"/>
      <c r="AJ5" s="764"/>
      <c r="AK5" s="764"/>
      <c r="AL5" s="764"/>
      <c r="AM5" s="764"/>
      <c r="AN5" s="764"/>
      <c r="AO5" s="764"/>
      <c r="AP5" s="764"/>
      <c r="AQ5" s="764"/>
      <c r="AR5" s="764"/>
      <c r="AS5" s="764"/>
      <c r="AT5" s="764"/>
      <c r="AU5" s="764"/>
      <c r="AV5" s="764"/>
      <c r="AW5" s="764"/>
      <c r="AX5" s="764"/>
      <c r="AY5" s="764"/>
      <c r="AZ5" s="764"/>
      <c r="BA5" s="764"/>
      <c r="BB5" s="764"/>
      <c r="BC5" s="764"/>
      <c r="BD5" s="764"/>
      <c r="BE5" s="764"/>
      <c r="BF5" s="765"/>
    </row>
    <row r="6" spans="1:58" s="67" customFormat="1" ht="24" customHeight="1">
      <c r="A6" s="801"/>
      <c r="B6" s="803"/>
      <c r="C6" s="170" t="s">
        <v>87</v>
      </c>
      <c r="D6" s="180">
        <v>1</v>
      </c>
      <c r="E6" s="171">
        <v>2</v>
      </c>
      <c r="F6" s="171" t="s">
        <v>207</v>
      </c>
      <c r="G6" s="171" t="s">
        <v>208</v>
      </c>
      <c r="H6" s="171" t="s">
        <v>209</v>
      </c>
      <c r="I6" s="171" t="s">
        <v>299</v>
      </c>
      <c r="J6" s="171" t="s">
        <v>300</v>
      </c>
      <c r="K6" s="171" t="s">
        <v>301</v>
      </c>
      <c r="L6" s="171" t="s">
        <v>302</v>
      </c>
      <c r="M6" s="171" t="s">
        <v>210</v>
      </c>
      <c r="N6" s="171" t="s">
        <v>211</v>
      </c>
      <c r="O6" s="171" t="s">
        <v>212</v>
      </c>
      <c r="P6" s="171" t="s">
        <v>54</v>
      </c>
      <c r="Q6" s="171" t="s">
        <v>55</v>
      </c>
      <c r="R6" s="171" t="s">
        <v>56</v>
      </c>
      <c r="S6" s="171" t="s">
        <v>57</v>
      </c>
      <c r="T6" s="171" t="s">
        <v>213</v>
      </c>
      <c r="U6" s="171" t="s">
        <v>214</v>
      </c>
      <c r="V6" s="171" t="s">
        <v>215</v>
      </c>
      <c r="W6" s="171" t="s">
        <v>216</v>
      </c>
      <c r="X6" s="171" t="s">
        <v>305</v>
      </c>
      <c r="Y6" s="171" t="s">
        <v>306</v>
      </c>
      <c r="Z6" s="171" t="s">
        <v>307</v>
      </c>
      <c r="AA6" s="171" t="s">
        <v>308</v>
      </c>
      <c r="AB6" s="171" t="s">
        <v>309</v>
      </c>
      <c r="AC6" s="171" t="s">
        <v>310</v>
      </c>
      <c r="AD6" s="172" t="s">
        <v>311</v>
      </c>
      <c r="AE6" s="170" t="s">
        <v>87</v>
      </c>
      <c r="AF6" s="180">
        <v>1</v>
      </c>
      <c r="AG6" s="171">
        <v>2</v>
      </c>
      <c r="AH6" s="171" t="s">
        <v>207</v>
      </c>
      <c r="AI6" s="171" t="s">
        <v>208</v>
      </c>
      <c r="AJ6" s="171" t="s">
        <v>209</v>
      </c>
      <c r="AK6" s="171" t="s">
        <v>299</v>
      </c>
      <c r="AL6" s="171" t="s">
        <v>300</v>
      </c>
      <c r="AM6" s="171" t="s">
        <v>301</v>
      </c>
      <c r="AN6" s="171" t="s">
        <v>302</v>
      </c>
      <c r="AO6" s="171" t="s">
        <v>210</v>
      </c>
      <c r="AP6" s="171" t="s">
        <v>211</v>
      </c>
      <c r="AQ6" s="171" t="s">
        <v>212</v>
      </c>
      <c r="AR6" s="171" t="s">
        <v>54</v>
      </c>
      <c r="AS6" s="171" t="s">
        <v>55</v>
      </c>
      <c r="AT6" s="171" t="s">
        <v>56</v>
      </c>
      <c r="AU6" s="171" t="s">
        <v>57</v>
      </c>
      <c r="AV6" s="171" t="s">
        <v>213</v>
      </c>
      <c r="AW6" s="171" t="s">
        <v>214</v>
      </c>
      <c r="AX6" s="171" t="s">
        <v>215</v>
      </c>
      <c r="AY6" s="171" t="s">
        <v>216</v>
      </c>
      <c r="AZ6" s="171" t="s">
        <v>305</v>
      </c>
      <c r="BA6" s="171" t="s">
        <v>306</v>
      </c>
      <c r="BB6" s="171" t="s">
        <v>307</v>
      </c>
      <c r="BC6" s="171" t="s">
        <v>308</v>
      </c>
      <c r="BD6" s="171" t="s">
        <v>309</v>
      </c>
      <c r="BE6" s="171" t="s">
        <v>310</v>
      </c>
      <c r="BF6" s="172" t="s">
        <v>311</v>
      </c>
    </row>
    <row r="7" spans="1:58">
      <c r="A7" s="181"/>
      <c r="B7" s="182" t="s">
        <v>87</v>
      </c>
      <c r="C7" s="134">
        <f>D7+E7+F7+G7+H7+I7+J7+K7+L7+M7+N7+O7+P7+Q7+R7+S7+T7+U7+V7+W7+X7+Y7+Z7+AA7+AB7+AC7+AD7</f>
        <v>36</v>
      </c>
      <c r="D7" s="114">
        <f t="shared" ref="D7:AD7" si="0">SUM(D8:D11)</f>
        <v>24</v>
      </c>
      <c r="E7" s="114">
        <f t="shared" si="0"/>
        <v>0</v>
      </c>
      <c r="F7" s="114">
        <f t="shared" si="0"/>
        <v>7</v>
      </c>
      <c r="G7" s="114">
        <f t="shared" si="0"/>
        <v>0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5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0</v>
      </c>
      <c r="R7" s="114">
        <f t="shared" si="0"/>
        <v>0</v>
      </c>
      <c r="S7" s="114">
        <f t="shared" si="0"/>
        <v>0</v>
      </c>
      <c r="T7" s="114">
        <f t="shared" si="0"/>
        <v>0</v>
      </c>
      <c r="U7" s="114">
        <f t="shared" si="0"/>
        <v>0</v>
      </c>
      <c r="V7" s="114">
        <f t="shared" si="0"/>
        <v>0</v>
      </c>
      <c r="W7" s="114">
        <f t="shared" si="0"/>
        <v>0</v>
      </c>
      <c r="X7" s="114">
        <f t="shared" si="0"/>
        <v>0</v>
      </c>
      <c r="Y7" s="114">
        <f t="shared" si="0"/>
        <v>0</v>
      </c>
      <c r="Z7" s="114">
        <f t="shared" si="0"/>
        <v>0</v>
      </c>
      <c r="AA7" s="114">
        <f t="shared" si="0"/>
        <v>0</v>
      </c>
      <c r="AB7" s="114">
        <f t="shared" si="0"/>
        <v>0</v>
      </c>
      <c r="AC7" s="114">
        <f t="shared" si="0"/>
        <v>0</v>
      </c>
      <c r="AD7" s="116">
        <f t="shared" si="0"/>
        <v>0</v>
      </c>
      <c r="AE7" s="134">
        <f>AF7+AG7+AH7+AI7+AJ7+AK7+AL7+AM7+AN7+AO7+AP7+AQ7+AR7+AS7+AT7+AU7+AV7+AW7+AX7+AY7+AZ7+BA7+BB7+BC7+BD7+BE7+BF7</f>
        <v>15</v>
      </c>
      <c r="AF7" s="114">
        <f t="shared" ref="AF7:BF7" si="1">SUM(AF8:AF11)</f>
        <v>9</v>
      </c>
      <c r="AG7" s="114">
        <f t="shared" si="1"/>
        <v>0</v>
      </c>
      <c r="AH7" s="114">
        <f t="shared" si="1"/>
        <v>5</v>
      </c>
      <c r="AI7" s="114">
        <f t="shared" si="1"/>
        <v>0</v>
      </c>
      <c r="AJ7" s="114">
        <f t="shared" si="1"/>
        <v>0</v>
      </c>
      <c r="AK7" s="114">
        <f t="shared" si="1"/>
        <v>0</v>
      </c>
      <c r="AL7" s="114">
        <f t="shared" si="1"/>
        <v>0</v>
      </c>
      <c r="AM7" s="114">
        <f t="shared" si="1"/>
        <v>0</v>
      </c>
      <c r="AN7" s="114">
        <f t="shared" si="1"/>
        <v>0</v>
      </c>
      <c r="AO7" s="114">
        <f t="shared" si="1"/>
        <v>1</v>
      </c>
      <c r="AP7" s="114">
        <f t="shared" si="1"/>
        <v>0</v>
      </c>
      <c r="AQ7" s="114">
        <f t="shared" si="1"/>
        <v>0</v>
      </c>
      <c r="AR7" s="114">
        <f t="shared" si="1"/>
        <v>0</v>
      </c>
      <c r="AS7" s="114">
        <f t="shared" si="1"/>
        <v>0</v>
      </c>
      <c r="AT7" s="114">
        <f t="shared" si="1"/>
        <v>0</v>
      </c>
      <c r="AU7" s="114">
        <f t="shared" si="1"/>
        <v>0</v>
      </c>
      <c r="AV7" s="114">
        <f t="shared" si="1"/>
        <v>0</v>
      </c>
      <c r="AW7" s="114">
        <f t="shared" si="1"/>
        <v>0</v>
      </c>
      <c r="AX7" s="114">
        <f t="shared" si="1"/>
        <v>0</v>
      </c>
      <c r="AY7" s="114">
        <f t="shared" si="1"/>
        <v>0</v>
      </c>
      <c r="AZ7" s="114">
        <f t="shared" si="1"/>
        <v>0</v>
      </c>
      <c r="BA7" s="114">
        <f t="shared" si="1"/>
        <v>0</v>
      </c>
      <c r="BB7" s="114">
        <f t="shared" si="1"/>
        <v>0</v>
      </c>
      <c r="BC7" s="114">
        <f t="shared" si="1"/>
        <v>0</v>
      </c>
      <c r="BD7" s="114">
        <f t="shared" si="1"/>
        <v>0</v>
      </c>
      <c r="BE7" s="114">
        <f t="shared" si="1"/>
        <v>0</v>
      </c>
      <c r="BF7" s="116">
        <f t="shared" si="1"/>
        <v>0</v>
      </c>
    </row>
    <row r="8" spans="1:58" ht="38.25">
      <c r="A8" s="112">
        <v>1</v>
      </c>
      <c r="B8" s="540" t="s">
        <v>712</v>
      </c>
      <c r="C8" s="495">
        <f>D8+E8+F8+G8+H8+I8+J8+K8+L8+M8+N8+O8+P8+Q8+R8+S8+T8+U8+V8+W8+X8+Y8+Z8+AA8+AB8+AC8+AD8</f>
        <v>13</v>
      </c>
      <c r="D8" s="79">
        <v>8</v>
      </c>
      <c r="E8" s="79"/>
      <c r="F8" s="79">
        <v>2</v>
      </c>
      <c r="G8" s="79"/>
      <c r="H8" s="79"/>
      <c r="I8" s="79"/>
      <c r="J8" s="79"/>
      <c r="K8" s="79"/>
      <c r="L8" s="79"/>
      <c r="M8" s="79">
        <v>3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17"/>
      <c r="AE8" s="495">
        <f t="shared" ref="AE8:AE11" si="2">AF8+AG8+AH8+AI8+AJ8+AK8+AL8+AM8+AN8+AO8+AP8+AQ8+AR8+AS8+AT8+AU8+AV8+AW8+AX8+AY8+AZ8+BA8+BB8+BC8+BD8+BE8+BF8</f>
        <v>2</v>
      </c>
      <c r="AF8" s="79">
        <v>1</v>
      </c>
      <c r="AG8" s="79"/>
      <c r="AH8" s="79">
        <v>1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17"/>
    </row>
    <row r="9" spans="1:58" ht="51">
      <c r="A9" s="112">
        <v>2</v>
      </c>
      <c r="B9" s="540" t="s">
        <v>713</v>
      </c>
      <c r="C9" s="495">
        <f t="shared" ref="C9:C11" si="3">D9+E9+F9+G9+H9+I9+J9+K9+L9+M9+N9+O9+P9+Q9+R9+S9+T9+U9+V9+W9+X9+Y9+Z9+AA9+AB9+AC9+AD9</f>
        <v>21</v>
      </c>
      <c r="D9" s="79">
        <v>14</v>
      </c>
      <c r="E9" s="79"/>
      <c r="F9" s="79">
        <v>5</v>
      </c>
      <c r="G9" s="79"/>
      <c r="H9" s="79"/>
      <c r="I9" s="79"/>
      <c r="J9" s="79"/>
      <c r="K9" s="79"/>
      <c r="L9" s="79"/>
      <c r="M9" s="79">
        <v>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17"/>
      <c r="AE9" s="495">
        <f>AF9+AG9+AH9+AI9+AJ9+AK9+AL9+AM9+AN9+AO9+AP9+AQ9+AR9+AS9+AT9+AU9+AV9+AW9+AX9+AY9+AZ9+BA9+BB9+BC9+BD9+BE9+BF9</f>
        <v>10</v>
      </c>
      <c r="AF9" s="79">
        <v>5</v>
      </c>
      <c r="AG9" s="79"/>
      <c r="AH9" s="79">
        <v>4</v>
      </c>
      <c r="AI9" s="79"/>
      <c r="AJ9" s="79"/>
      <c r="AK9" s="79"/>
      <c r="AL9" s="79"/>
      <c r="AM9" s="79"/>
      <c r="AN9" s="79"/>
      <c r="AO9" s="79">
        <v>1</v>
      </c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117"/>
    </row>
    <row r="10" spans="1:58" ht="51">
      <c r="A10" s="112">
        <v>3</v>
      </c>
      <c r="B10" s="540" t="s">
        <v>714</v>
      </c>
      <c r="C10" s="495">
        <f t="shared" si="3"/>
        <v>1</v>
      </c>
      <c r="D10" s="79">
        <v>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117"/>
      <c r="AE10" s="495">
        <f t="shared" si="2"/>
        <v>2</v>
      </c>
      <c r="AF10" s="79">
        <v>2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117"/>
    </row>
    <row r="11" spans="1:58" ht="38.25">
      <c r="A11" s="112">
        <v>4</v>
      </c>
      <c r="B11" s="540" t="s">
        <v>722</v>
      </c>
      <c r="C11" s="495">
        <f t="shared" si="3"/>
        <v>1</v>
      </c>
      <c r="D11" s="79">
        <v>1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17"/>
      <c r="AE11" s="495">
        <f t="shared" si="2"/>
        <v>1</v>
      </c>
      <c r="AF11" s="79">
        <v>1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17"/>
    </row>
    <row r="12" spans="1:58">
      <c r="A12" s="65"/>
    </row>
    <row r="13" spans="1:58" ht="12.75" customHeight="1">
      <c r="A13" s="65"/>
      <c r="AV13" s="726" t="s">
        <v>60</v>
      </c>
      <c r="AW13" s="726"/>
      <c r="AX13" s="726"/>
      <c r="AY13" s="726"/>
      <c r="AZ13" s="726"/>
      <c r="BA13" s="726"/>
      <c r="BB13" s="726"/>
      <c r="BC13" s="726"/>
      <c r="BD13" s="726"/>
    </row>
    <row r="14" spans="1:58" ht="16.5">
      <c r="AE14" s="118"/>
      <c r="AH14" s="119"/>
      <c r="AI14" s="120"/>
      <c r="AJ14" s="120"/>
      <c r="AK14" s="121"/>
      <c r="AL14" s="121"/>
      <c r="AM14" s="121"/>
      <c r="AN14" s="121"/>
      <c r="AO14" s="122"/>
      <c r="AP14" s="123"/>
      <c r="AQ14" s="123"/>
      <c r="AR14" s="123"/>
      <c r="AS14" s="96" t="s">
        <v>554</v>
      </c>
      <c r="AT14" s="124"/>
      <c r="AV14" s="96"/>
    </row>
    <row r="15" spans="1:58" ht="16.5">
      <c r="AE15" s="125"/>
      <c r="AH15" s="119"/>
      <c r="AI15" s="120"/>
      <c r="AJ15" s="120"/>
      <c r="AK15" s="121"/>
      <c r="AL15" s="121"/>
      <c r="AM15" s="121"/>
      <c r="AN15" s="121"/>
      <c r="AO15" s="126"/>
      <c r="AP15" s="126"/>
      <c r="AQ15" s="126"/>
      <c r="AR15" s="239" t="s">
        <v>688</v>
      </c>
      <c r="AS15" s="124"/>
      <c r="AT15" s="124"/>
    </row>
    <row r="16" spans="1:58">
      <c r="AE16" s="76"/>
      <c r="AH16" s="7"/>
      <c r="AI16" s="76"/>
      <c r="AJ16" s="76"/>
      <c r="AK16" s="76"/>
      <c r="AL16" s="76"/>
      <c r="AM16" s="76"/>
      <c r="AN16" s="76"/>
      <c r="AO16" s="7"/>
      <c r="AP16" s="76"/>
      <c r="AQ16" s="76"/>
      <c r="AR16" s="76"/>
      <c r="AS16" s="76"/>
      <c r="AT16" s="76"/>
    </row>
    <row r="18" spans="2:46" ht="15.75">
      <c r="B18" s="127"/>
    </row>
    <row r="19" spans="2:46" ht="16.5">
      <c r="B19" s="67"/>
      <c r="AE19" s="118" t="s">
        <v>192</v>
      </c>
      <c r="AH19" s="119" t="s">
        <v>126</v>
      </c>
      <c r="AI19" s="120"/>
      <c r="AJ19" s="120"/>
      <c r="AK19" s="121"/>
      <c r="AL19" s="121"/>
      <c r="AM19" s="121"/>
      <c r="AN19" s="121"/>
      <c r="AO19" s="122" t="s">
        <v>705</v>
      </c>
      <c r="AP19" s="123"/>
      <c r="AQ19" s="123"/>
      <c r="AR19" s="123"/>
      <c r="AS19" s="124"/>
      <c r="AT19" s="124"/>
    </row>
    <row r="20" spans="2:46" ht="14.25" customHeight="1">
      <c r="B20" s="67"/>
      <c r="AE20" s="118" t="s">
        <v>723</v>
      </c>
      <c r="AH20" s="119" t="s">
        <v>724</v>
      </c>
      <c r="AI20" s="120"/>
      <c r="AJ20" s="120"/>
      <c r="AK20" s="121"/>
      <c r="AL20" s="121"/>
      <c r="AM20" s="121"/>
      <c r="AN20" s="121"/>
      <c r="AO20" s="122" t="s">
        <v>706</v>
      </c>
      <c r="AP20" s="126"/>
      <c r="AQ20" s="126"/>
      <c r="AR20" s="126"/>
      <c r="AS20" s="124"/>
      <c r="AT20" s="124"/>
    </row>
    <row r="21" spans="2:46" ht="14.25" customHeight="1">
      <c r="B21" s="67"/>
      <c r="AE21" s="76"/>
      <c r="AH21" s="7" t="s">
        <v>709</v>
      </c>
      <c r="AI21" s="76"/>
      <c r="AJ21" s="76"/>
      <c r="AK21" s="76"/>
      <c r="AL21" s="76"/>
      <c r="AM21" s="76"/>
      <c r="AN21" s="76"/>
      <c r="AO21" s="7" t="s">
        <v>725</v>
      </c>
      <c r="AP21" s="76"/>
      <c r="AQ21" s="76"/>
      <c r="AR21" s="76"/>
      <c r="AS21" s="76"/>
      <c r="AT21" s="76"/>
    </row>
    <row r="22" spans="2:46" ht="122.25" customHeight="1"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  <c r="N22" s="800"/>
      <c r="O22" s="800"/>
      <c r="P22" s="800"/>
      <c r="Q22" s="800"/>
      <c r="R22" s="800"/>
      <c r="S22" s="800"/>
      <c r="T22" s="800"/>
      <c r="U22" s="800"/>
      <c r="V22" s="800"/>
      <c r="W22" s="800"/>
      <c r="X22" s="800"/>
      <c r="Y22" s="800"/>
      <c r="Z22" s="800"/>
    </row>
    <row r="23" spans="2:46" ht="15.95" customHeight="1">
      <c r="B23" s="800" t="s">
        <v>312</v>
      </c>
      <c r="C23" s="800"/>
      <c r="D23" s="800"/>
      <c r="E23" s="800"/>
      <c r="F23" s="800"/>
      <c r="G23" s="800"/>
      <c r="H23" s="800"/>
      <c r="I23" s="800"/>
      <c r="J23" s="800"/>
      <c r="K23" s="800"/>
      <c r="L23" s="800"/>
      <c r="M23" s="800"/>
      <c r="N23" s="800"/>
      <c r="O23" s="800"/>
      <c r="P23" s="800"/>
      <c r="Q23" s="800"/>
      <c r="R23" s="800"/>
      <c r="S23" s="800"/>
      <c r="T23" s="800"/>
      <c r="U23" s="800"/>
      <c r="V23" s="800"/>
      <c r="W23" s="800"/>
      <c r="X23" s="800"/>
      <c r="Y23" s="800"/>
      <c r="Z23" s="800"/>
    </row>
    <row r="24" spans="2:46" ht="15.95" customHeight="1">
      <c r="B24" s="799" t="s">
        <v>313</v>
      </c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</row>
    <row r="25" spans="2:46" ht="15.95" customHeight="1">
      <c r="B25" s="798" t="s">
        <v>406</v>
      </c>
      <c r="C25" s="798"/>
      <c r="D25" s="798"/>
      <c r="E25" s="798"/>
      <c r="F25" s="798"/>
      <c r="G25" s="798"/>
      <c r="H25" s="798"/>
      <c r="I25" s="798"/>
      <c r="J25" s="798"/>
      <c r="K25" s="798"/>
      <c r="L25" s="798"/>
      <c r="M25" s="798"/>
      <c r="N25" s="798"/>
      <c r="O25" s="798"/>
      <c r="P25" s="798"/>
      <c r="Q25" s="798"/>
      <c r="R25" s="798"/>
      <c r="S25" s="798"/>
      <c r="T25" s="798"/>
      <c r="U25" s="798"/>
      <c r="V25" s="798"/>
      <c r="W25" s="798"/>
      <c r="X25" s="798"/>
      <c r="Y25" s="798"/>
      <c r="Z25" s="798"/>
    </row>
    <row r="26" spans="2:46" ht="15.95" customHeight="1">
      <c r="B26" s="798" t="s">
        <v>314</v>
      </c>
      <c r="C26" s="798"/>
      <c r="D26" s="798"/>
      <c r="E26" s="798"/>
      <c r="F26" s="798"/>
      <c r="G26" s="798"/>
      <c r="H26" s="798"/>
      <c r="I26" s="798"/>
      <c r="J26" s="798"/>
      <c r="K26" s="798"/>
      <c r="L26" s="798"/>
      <c r="M26" s="798"/>
      <c r="N26" s="798"/>
      <c r="O26" s="798"/>
      <c r="P26" s="798"/>
      <c r="Q26" s="798"/>
      <c r="R26" s="798"/>
      <c r="S26" s="798"/>
      <c r="T26" s="798"/>
      <c r="U26" s="798"/>
      <c r="V26" s="798"/>
      <c r="W26" s="798"/>
      <c r="X26" s="798"/>
      <c r="Y26" s="798"/>
      <c r="Z26" s="798"/>
    </row>
    <row r="27" spans="2:46" ht="15.95" customHeight="1">
      <c r="B27" s="798" t="s">
        <v>315</v>
      </c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98"/>
      <c r="R27" s="798"/>
      <c r="S27" s="798"/>
      <c r="T27" s="798"/>
      <c r="U27" s="798"/>
      <c r="V27" s="798"/>
      <c r="W27" s="798"/>
      <c r="X27" s="798"/>
      <c r="Y27" s="798"/>
      <c r="Z27" s="798"/>
    </row>
    <row r="28" spans="2:46" ht="15.95" customHeight="1">
      <c r="B28" s="799" t="s">
        <v>316</v>
      </c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  <c r="S28" s="800"/>
      <c r="T28" s="800"/>
      <c r="U28" s="800"/>
      <c r="V28" s="800"/>
      <c r="W28" s="800"/>
      <c r="X28" s="800"/>
      <c r="Y28" s="800"/>
      <c r="Z28" s="800"/>
    </row>
    <row r="29" spans="2:46" ht="15.95" customHeight="1">
      <c r="B29" s="798" t="s">
        <v>317</v>
      </c>
      <c r="C29" s="798"/>
      <c r="D29" s="798"/>
      <c r="E29" s="798"/>
      <c r="F29" s="798"/>
      <c r="G29" s="798"/>
      <c r="H29" s="798"/>
      <c r="I29" s="798"/>
      <c r="J29" s="798"/>
      <c r="K29" s="798"/>
      <c r="L29" s="798"/>
      <c r="M29" s="798"/>
      <c r="N29" s="798"/>
      <c r="O29" s="798"/>
      <c r="P29" s="798"/>
      <c r="Q29" s="798"/>
      <c r="R29" s="798"/>
      <c r="S29" s="798"/>
      <c r="T29" s="798"/>
      <c r="U29" s="798"/>
      <c r="V29" s="798"/>
      <c r="W29" s="798"/>
      <c r="X29" s="798"/>
      <c r="Y29" s="798"/>
      <c r="Z29" s="798"/>
    </row>
    <row r="30" spans="2:46" ht="30" customHeight="1">
      <c r="B30" s="798" t="s">
        <v>318</v>
      </c>
      <c r="C30" s="798"/>
      <c r="D30" s="798"/>
      <c r="E30" s="798"/>
      <c r="F30" s="798"/>
      <c r="G30" s="798"/>
      <c r="H30" s="798"/>
      <c r="I30" s="798"/>
      <c r="J30" s="798"/>
      <c r="K30" s="798"/>
      <c r="L30" s="798"/>
      <c r="M30" s="798"/>
      <c r="N30" s="798"/>
      <c r="O30" s="798"/>
      <c r="P30" s="798"/>
      <c r="Q30" s="798"/>
      <c r="R30" s="798"/>
      <c r="S30" s="798"/>
      <c r="T30" s="798"/>
      <c r="U30" s="798"/>
      <c r="V30" s="798"/>
      <c r="W30" s="798"/>
      <c r="X30" s="798"/>
      <c r="Y30" s="798"/>
      <c r="Z30" s="798"/>
    </row>
    <row r="31" spans="2:46" ht="30" customHeight="1">
      <c r="B31" s="798" t="s">
        <v>319</v>
      </c>
      <c r="C31" s="798"/>
      <c r="D31" s="798"/>
      <c r="E31" s="798"/>
      <c r="F31" s="798"/>
      <c r="G31" s="798"/>
      <c r="H31" s="798"/>
      <c r="I31" s="798"/>
      <c r="J31" s="798"/>
      <c r="K31" s="798"/>
      <c r="L31" s="798"/>
      <c r="M31" s="798"/>
      <c r="N31" s="798"/>
      <c r="O31" s="798"/>
      <c r="P31" s="798"/>
      <c r="Q31" s="798"/>
      <c r="R31" s="798"/>
      <c r="S31" s="798"/>
      <c r="T31" s="798"/>
      <c r="U31" s="798"/>
      <c r="V31" s="798"/>
      <c r="W31" s="798"/>
      <c r="X31" s="798"/>
      <c r="Y31" s="798"/>
      <c r="Z31" s="798"/>
    </row>
    <row r="32" spans="2:46" ht="15.95" customHeight="1">
      <c r="B32" s="798" t="s">
        <v>320</v>
      </c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8"/>
      <c r="N32" s="798"/>
      <c r="O32" s="798"/>
      <c r="P32" s="798"/>
      <c r="Q32" s="798"/>
      <c r="R32" s="798"/>
      <c r="S32" s="798"/>
      <c r="T32" s="798"/>
      <c r="U32" s="798"/>
      <c r="V32" s="798"/>
      <c r="W32" s="798"/>
      <c r="X32" s="798"/>
      <c r="Y32" s="798"/>
      <c r="Z32" s="798"/>
    </row>
    <row r="33" spans="2:26" ht="15.95" customHeight="1">
      <c r="B33" s="799" t="s">
        <v>321</v>
      </c>
      <c r="C33" s="800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  <c r="X33" s="800"/>
      <c r="Y33" s="800"/>
      <c r="Z33" s="800"/>
    </row>
    <row r="34" spans="2:26" ht="15.95" customHeight="1">
      <c r="B34" s="804" t="s">
        <v>407</v>
      </c>
      <c r="C34" s="804"/>
      <c r="D34" s="804"/>
      <c r="E34" s="804"/>
      <c r="F34" s="804"/>
      <c r="G34" s="804"/>
      <c r="H34" s="804"/>
      <c r="I34" s="804"/>
      <c r="J34" s="804"/>
      <c r="K34" s="804"/>
      <c r="L34" s="804"/>
      <c r="M34" s="804"/>
      <c r="N34" s="804"/>
      <c r="O34" s="804"/>
      <c r="P34" s="804"/>
      <c r="Q34" s="804"/>
      <c r="R34" s="804"/>
      <c r="S34" s="804"/>
      <c r="T34" s="804"/>
      <c r="U34" s="804"/>
      <c r="V34" s="804"/>
      <c r="W34" s="804"/>
      <c r="X34" s="804"/>
      <c r="Y34" s="804"/>
      <c r="Z34" s="804"/>
    </row>
    <row r="35" spans="2:26" ht="15.95" customHeight="1">
      <c r="B35" s="798" t="s">
        <v>322</v>
      </c>
      <c r="C35" s="798"/>
      <c r="D35" s="798"/>
      <c r="E35" s="798"/>
      <c r="F35" s="798"/>
      <c r="G35" s="798"/>
      <c r="H35" s="798"/>
      <c r="I35" s="798"/>
      <c r="J35" s="798"/>
      <c r="K35" s="798"/>
      <c r="L35" s="798"/>
      <c r="M35" s="798"/>
      <c r="N35" s="798"/>
      <c r="O35" s="798"/>
      <c r="P35" s="798"/>
      <c r="Q35" s="798"/>
      <c r="R35" s="798"/>
      <c r="S35" s="798"/>
      <c r="T35" s="798"/>
      <c r="U35" s="798"/>
      <c r="V35" s="798"/>
      <c r="W35" s="798"/>
      <c r="X35" s="798"/>
      <c r="Y35" s="798"/>
      <c r="Z35" s="798"/>
    </row>
    <row r="36" spans="2:26" ht="15.95" customHeight="1">
      <c r="B36" s="798" t="s">
        <v>323</v>
      </c>
      <c r="C36" s="798"/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</row>
    <row r="37" spans="2:26" ht="15.95" customHeight="1">
      <c r="B37" s="799" t="s">
        <v>324</v>
      </c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0"/>
      <c r="P37" s="800"/>
      <c r="Q37" s="800"/>
      <c r="R37" s="800"/>
      <c r="S37" s="800"/>
      <c r="T37" s="800"/>
      <c r="U37" s="800"/>
      <c r="V37" s="800"/>
      <c r="W37" s="800"/>
      <c r="X37" s="800"/>
      <c r="Y37" s="800"/>
      <c r="Z37" s="800"/>
    </row>
    <row r="38" spans="2:26" ht="15.95" customHeight="1">
      <c r="B38" s="798" t="s">
        <v>325</v>
      </c>
      <c r="C38" s="798"/>
      <c r="D38" s="798"/>
      <c r="E38" s="798"/>
      <c r="F38" s="798"/>
      <c r="G38" s="798"/>
      <c r="H38" s="798"/>
      <c r="I38" s="798"/>
      <c r="J38" s="798"/>
      <c r="K38" s="798"/>
      <c r="L38" s="798"/>
      <c r="M38" s="798"/>
      <c r="N38" s="798"/>
      <c r="O38" s="798"/>
      <c r="P38" s="798"/>
      <c r="Q38" s="798"/>
      <c r="R38" s="798"/>
      <c r="S38" s="798"/>
      <c r="T38" s="798"/>
      <c r="U38" s="798"/>
      <c r="V38" s="798"/>
      <c r="W38" s="798"/>
      <c r="X38" s="798"/>
      <c r="Y38" s="798"/>
      <c r="Z38" s="798"/>
    </row>
    <row r="39" spans="2:26" ht="30" customHeight="1">
      <c r="B39" s="798" t="s">
        <v>326</v>
      </c>
      <c r="C39" s="798"/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798"/>
      <c r="O39" s="798"/>
      <c r="P39" s="798"/>
      <c r="Q39" s="798"/>
      <c r="R39" s="798"/>
      <c r="S39" s="798"/>
      <c r="T39" s="798"/>
      <c r="U39" s="798"/>
      <c r="V39" s="798"/>
      <c r="W39" s="798"/>
      <c r="X39" s="798"/>
      <c r="Y39" s="798"/>
      <c r="Z39" s="798"/>
    </row>
    <row r="40" spans="2:26" ht="30" customHeight="1">
      <c r="B40" s="798" t="s">
        <v>327</v>
      </c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</row>
    <row r="41" spans="2:26" ht="15.95" customHeight="1">
      <c r="B41" s="798" t="s">
        <v>328</v>
      </c>
      <c r="C41" s="798"/>
      <c r="D41" s="798"/>
      <c r="E41" s="798"/>
      <c r="F41" s="798"/>
      <c r="G41" s="798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  <c r="T41" s="798"/>
      <c r="U41" s="798"/>
      <c r="V41" s="798"/>
      <c r="W41" s="798"/>
      <c r="X41" s="798"/>
      <c r="Y41" s="798"/>
      <c r="Z41" s="798"/>
    </row>
    <row r="42" spans="2:26" ht="15.95" customHeight="1">
      <c r="B42" s="799" t="s">
        <v>329</v>
      </c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800"/>
      <c r="O42" s="800"/>
      <c r="P42" s="800"/>
      <c r="Q42" s="800"/>
      <c r="R42" s="800"/>
      <c r="S42" s="800"/>
      <c r="T42" s="800"/>
      <c r="U42" s="800"/>
      <c r="V42" s="800"/>
      <c r="W42" s="800"/>
      <c r="X42" s="800"/>
      <c r="Y42" s="800"/>
      <c r="Z42" s="800"/>
    </row>
    <row r="43" spans="2:26" ht="31.5" customHeight="1">
      <c r="B43" s="798" t="s">
        <v>330</v>
      </c>
      <c r="C43" s="798"/>
      <c r="D43" s="798"/>
      <c r="E43" s="798"/>
      <c r="F43" s="798"/>
      <c r="G43" s="798"/>
      <c r="H43" s="798"/>
      <c r="I43" s="798"/>
      <c r="J43" s="798"/>
      <c r="K43" s="798"/>
      <c r="L43" s="798"/>
      <c r="M43" s="798"/>
      <c r="N43" s="798"/>
      <c r="O43" s="798"/>
      <c r="P43" s="798"/>
      <c r="Q43" s="798"/>
      <c r="R43" s="798"/>
      <c r="S43" s="798"/>
      <c r="T43" s="798"/>
      <c r="U43" s="798"/>
      <c r="V43" s="798"/>
      <c r="W43" s="798"/>
      <c r="X43" s="798"/>
      <c r="Y43" s="798"/>
      <c r="Z43" s="798"/>
    </row>
    <row r="44" spans="2:26" ht="40.5" customHeight="1">
      <c r="B44" s="798" t="s">
        <v>331</v>
      </c>
      <c r="C44" s="798"/>
      <c r="D44" s="798"/>
      <c r="E44" s="798"/>
      <c r="F44" s="798"/>
      <c r="G44" s="798"/>
      <c r="H44" s="798"/>
      <c r="I44" s="798"/>
      <c r="J44" s="798"/>
      <c r="K44" s="798"/>
      <c r="L44" s="798"/>
      <c r="M44" s="798"/>
      <c r="N44" s="798"/>
      <c r="O44" s="798"/>
      <c r="P44" s="798"/>
      <c r="Q44" s="798"/>
      <c r="R44" s="798"/>
      <c r="S44" s="798"/>
      <c r="T44" s="798"/>
      <c r="U44" s="798"/>
      <c r="V44" s="798"/>
      <c r="W44" s="798"/>
      <c r="X44" s="798"/>
      <c r="Y44" s="798"/>
      <c r="Z44" s="798"/>
    </row>
    <row r="45" spans="2:26" ht="31.5" customHeight="1">
      <c r="B45" s="798" t="s">
        <v>332</v>
      </c>
      <c r="C45" s="798"/>
      <c r="D45" s="798"/>
      <c r="E45" s="798"/>
      <c r="F45" s="798"/>
      <c r="G45" s="798"/>
      <c r="H45" s="798"/>
      <c r="I45" s="798"/>
      <c r="J45" s="798"/>
      <c r="K45" s="798"/>
      <c r="L45" s="798"/>
      <c r="M45" s="798"/>
      <c r="N45" s="798"/>
      <c r="O45" s="798"/>
      <c r="P45" s="798"/>
      <c r="Q45" s="798"/>
      <c r="R45" s="798"/>
      <c r="S45" s="798"/>
      <c r="T45" s="798"/>
      <c r="U45" s="798"/>
      <c r="V45" s="798"/>
      <c r="W45" s="798"/>
      <c r="X45" s="798"/>
      <c r="Y45" s="798"/>
      <c r="Z45" s="798"/>
    </row>
    <row r="46" spans="2:26" ht="31.5" customHeight="1">
      <c r="B46" s="798" t="s">
        <v>333</v>
      </c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8"/>
      <c r="O46" s="798"/>
      <c r="P46" s="798"/>
      <c r="Q46" s="798"/>
      <c r="R46" s="798"/>
      <c r="S46" s="798"/>
      <c r="T46" s="798"/>
      <c r="U46" s="798"/>
      <c r="V46" s="798"/>
      <c r="W46" s="798"/>
      <c r="X46" s="798"/>
      <c r="Y46" s="798"/>
      <c r="Z46" s="798"/>
    </row>
    <row r="47" spans="2:26" ht="28.5" customHeight="1">
      <c r="B47" s="799" t="s">
        <v>334</v>
      </c>
      <c r="C47" s="800"/>
      <c r="D47" s="800"/>
      <c r="E47" s="800"/>
      <c r="F47" s="800"/>
      <c r="G47" s="800"/>
      <c r="H47" s="800"/>
      <c r="I47" s="800"/>
      <c r="J47" s="800"/>
      <c r="K47" s="800"/>
      <c r="L47" s="800"/>
      <c r="M47" s="800"/>
      <c r="N47" s="800"/>
      <c r="O47" s="800"/>
      <c r="P47" s="800"/>
      <c r="Q47" s="800"/>
      <c r="R47" s="800"/>
      <c r="S47" s="800"/>
      <c r="T47" s="800"/>
      <c r="U47" s="800"/>
      <c r="V47" s="800"/>
      <c r="W47" s="800"/>
      <c r="X47" s="800"/>
      <c r="Y47" s="800"/>
      <c r="Z47" s="800"/>
    </row>
    <row r="48" spans="2:26" ht="45" customHeight="1">
      <c r="B48" s="798" t="s">
        <v>335</v>
      </c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8"/>
      <c r="O48" s="798"/>
      <c r="P48" s="798"/>
      <c r="Q48" s="798"/>
      <c r="R48" s="798"/>
      <c r="S48" s="798"/>
      <c r="T48" s="798"/>
      <c r="U48" s="798"/>
      <c r="V48" s="798"/>
      <c r="W48" s="798"/>
      <c r="X48" s="798"/>
      <c r="Y48" s="798"/>
      <c r="Z48" s="798"/>
    </row>
    <row r="49" spans="2:26" ht="45" customHeight="1">
      <c r="B49" s="798" t="s">
        <v>336</v>
      </c>
      <c r="C49" s="798"/>
      <c r="D49" s="798"/>
      <c r="E49" s="798"/>
      <c r="F49" s="798"/>
      <c r="G49" s="798"/>
      <c r="H49" s="798"/>
      <c r="I49" s="798"/>
      <c r="J49" s="798"/>
      <c r="K49" s="798"/>
      <c r="L49" s="798"/>
      <c r="M49" s="798"/>
      <c r="N49" s="798"/>
      <c r="O49" s="798"/>
      <c r="P49" s="798"/>
      <c r="Q49" s="798"/>
      <c r="R49" s="798"/>
      <c r="S49" s="798"/>
      <c r="T49" s="798"/>
      <c r="U49" s="798"/>
      <c r="V49" s="798"/>
      <c r="W49" s="798"/>
      <c r="X49" s="798"/>
      <c r="Y49" s="798"/>
      <c r="Z49" s="798"/>
    </row>
    <row r="50" spans="2:26" ht="45" customHeight="1">
      <c r="B50" s="798" t="s">
        <v>337</v>
      </c>
      <c r="C50" s="798"/>
      <c r="D50" s="798"/>
      <c r="E50" s="798"/>
      <c r="F50" s="798"/>
      <c r="G50" s="798"/>
      <c r="H50" s="798"/>
      <c r="I50" s="798"/>
      <c r="J50" s="798"/>
      <c r="K50" s="798"/>
      <c r="L50" s="798"/>
      <c r="M50" s="798"/>
      <c r="N50" s="798"/>
      <c r="O50" s="798"/>
      <c r="P50" s="798"/>
      <c r="Q50" s="798"/>
      <c r="R50" s="798"/>
      <c r="S50" s="798"/>
      <c r="T50" s="798"/>
      <c r="U50" s="798"/>
      <c r="V50" s="798"/>
      <c r="W50" s="798"/>
      <c r="X50" s="798"/>
      <c r="Y50" s="798"/>
      <c r="Z50" s="798"/>
    </row>
    <row r="51" spans="2:26" ht="32.25" customHeight="1">
      <c r="B51" s="798" t="s">
        <v>338</v>
      </c>
      <c r="C51" s="798"/>
      <c r="D51" s="798"/>
      <c r="E51" s="798"/>
      <c r="F51" s="798"/>
      <c r="G51" s="798"/>
      <c r="H51" s="798"/>
      <c r="I51" s="798"/>
      <c r="J51" s="798"/>
      <c r="K51" s="798"/>
      <c r="L51" s="798"/>
      <c r="M51" s="798"/>
      <c r="N51" s="798"/>
      <c r="O51" s="798"/>
      <c r="P51" s="798"/>
      <c r="Q51" s="798"/>
      <c r="R51" s="798"/>
      <c r="S51" s="798"/>
      <c r="T51" s="798"/>
      <c r="U51" s="798"/>
      <c r="V51" s="798"/>
      <c r="W51" s="798"/>
      <c r="X51" s="798"/>
      <c r="Y51" s="798"/>
      <c r="Z51" s="798"/>
    </row>
    <row r="52" spans="2:26" ht="15.95" customHeight="1">
      <c r="B52" s="799" t="s">
        <v>339</v>
      </c>
      <c r="C52" s="800"/>
      <c r="D52" s="800"/>
      <c r="E52" s="800"/>
      <c r="F52" s="800"/>
      <c r="G52" s="800"/>
      <c r="H52" s="800"/>
      <c r="I52" s="800"/>
      <c r="J52" s="800"/>
      <c r="K52" s="800"/>
      <c r="L52" s="800"/>
      <c r="M52" s="800"/>
      <c r="N52" s="800"/>
      <c r="O52" s="800"/>
      <c r="P52" s="800"/>
      <c r="Q52" s="800"/>
      <c r="R52" s="800"/>
      <c r="S52" s="800"/>
      <c r="T52" s="800"/>
      <c r="U52" s="800"/>
      <c r="V52" s="800"/>
      <c r="W52" s="800"/>
      <c r="X52" s="800"/>
      <c r="Y52" s="800"/>
      <c r="Z52" s="800"/>
    </row>
    <row r="53" spans="2:26" ht="15.95" customHeight="1">
      <c r="B53" s="798" t="s">
        <v>340</v>
      </c>
      <c r="C53" s="798"/>
      <c r="D53" s="798"/>
      <c r="E53" s="798"/>
      <c r="F53" s="798"/>
      <c r="G53" s="798"/>
      <c r="H53" s="798"/>
      <c r="I53" s="798"/>
      <c r="J53" s="798"/>
      <c r="K53" s="798"/>
      <c r="L53" s="798"/>
      <c r="M53" s="798"/>
      <c r="N53" s="798"/>
      <c r="O53" s="798"/>
      <c r="P53" s="798"/>
      <c r="Q53" s="798"/>
      <c r="R53" s="798"/>
      <c r="S53" s="798"/>
      <c r="T53" s="798"/>
      <c r="U53" s="798"/>
      <c r="V53" s="798"/>
      <c r="W53" s="798"/>
      <c r="X53" s="798"/>
      <c r="Y53" s="798"/>
      <c r="Z53" s="798"/>
    </row>
    <row r="54" spans="2:26" ht="15.95" customHeight="1">
      <c r="B54" s="798" t="s">
        <v>341</v>
      </c>
      <c r="C54" s="798"/>
      <c r="D54" s="798"/>
      <c r="E54" s="798"/>
      <c r="F54" s="798"/>
      <c r="G54" s="798"/>
      <c r="H54" s="798"/>
      <c r="I54" s="798"/>
      <c r="J54" s="798"/>
      <c r="K54" s="798"/>
      <c r="L54" s="798"/>
      <c r="M54" s="798"/>
      <c r="N54" s="798"/>
      <c r="O54" s="798"/>
      <c r="P54" s="798"/>
      <c r="Q54" s="798"/>
      <c r="R54" s="798"/>
      <c r="S54" s="798"/>
      <c r="T54" s="798"/>
      <c r="U54" s="798"/>
      <c r="V54" s="798"/>
      <c r="W54" s="798"/>
      <c r="X54" s="798"/>
      <c r="Y54" s="798"/>
      <c r="Z54" s="798"/>
    </row>
    <row r="55" spans="2:26" ht="15.95" customHeight="1">
      <c r="B55" s="798" t="s">
        <v>342</v>
      </c>
      <c r="C55" s="798"/>
      <c r="D55" s="798"/>
      <c r="E55" s="798"/>
      <c r="F55" s="798"/>
      <c r="G55" s="798"/>
      <c r="H55" s="798"/>
      <c r="I55" s="798"/>
      <c r="J55" s="798"/>
      <c r="K55" s="798"/>
      <c r="L55" s="798"/>
      <c r="M55" s="798"/>
      <c r="N55" s="798"/>
      <c r="O55" s="798"/>
      <c r="P55" s="798"/>
      <c r="Q55" s="798"/>
      <c r="R55" s="798"/>
      <c r="S55" s="798"/>
      <c r="T55" s="798"/>
      <c r="U55" s="798"/>
      <c r="V55" s="798"/>
      <c r="W55" s="798"/>
      <c r="X55" s="798"/>
      <c r="Y55" s="798"/>
      <c r="Z55" s="798"/>
    </row>
  </sheetData>
  <mergeCells count="43">
    <mergeCell ref="AE2:AH2"/>
    <mergeCell ref="B23:Z23"/>
    <mergeCell ref="B24:Z24"/>
    <mergeCell ref="B25:Z25"/>
    <mergeCell ref="B26:Z26"/>
    <mergeCell ref="B2:AD2"/>
    <mergeCell ref="B27:Z27"/>
    <mergeCell ref="AE4:BF4"/>
    <mergeCell ref="AE5:BF5"/>
    <mergeCell ref="AV13:BD13"/>
    <mergeCell ref="B28:Z28"/>
    <mergeCell ref="B40:Z40"/>
    <mergeCell ref="B29:Z29"/>
    <mergeCell ref="B30:Z30"/>
    <mergeCell ref="B31:Z31"/>
    <mergeCell ref="B32:Z32"/>
    <mergeCell ref="B33:Z33"/>
    <mergeCell ref="B35:Z35"/>
    <mergeCell ref="B36:Z36"/>
    <mergeCell ref="B37:Z37"/>
    <mergeCell ref="B38:Z38"/>
    <mergeCell ref="B39:Z39"/>
    <mergeCell ref="B50:Z50"/>
    <mergeCell ref="A4:A6"/>
    <mergeCell ref="B4:B6"/>
    <mergeCell ref="C4:AD4"/>
    <mergeCell ref="C5:AD5"/>
    <mergeCell ref="B22:Z22"/>
    <mergeCell ref="B34:Z34"/>
    <mergeCell ref="B41:Z41"/>
    <mergeCell ref="B42:Z42"/>
    <mergeCell ref="B45:Z45"/>
    <mergeCell ref="B46:Z46"/>
    <mergeCell ref="B47:Z47"/>
    <mergeCell ref="B48:Z48"/>
    <mergeCell ref="B49:Z49"/>
    <mergeCell ref="B43:Z43"/>
    <mergeCell ref="B44:Z44"/>
    <mergeCell ref="B51:Z51"/>
    <mergeCell ref="B52:Z52"/>
    <mergeCell ref="B53:Z53"/>
    <mergeCell ref="B54:Z54"/>
    <mergeCell ref="B55:Z55"/>
  </mergeCells>
  <hyperlinks>
    <hyperlink ref="AE2:AH2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X53"/>
  <sheetViews>
    <sheetView zoomScaleNormal="100" workbookViewId="0">
      <selection activeCell="C14" sqref="C14"/>
    </sheetView>
  </sheetViews>
  <sheetFormatPr defaultRowHeight="12.75"/>
  <cols>
    <col min="1" max="1" width="5.5703125" style="187" customWidth="1"/>
    <col min="2" max="2" width="20.42578125" style="187" customWidth="1"/>
    <col min="3" max="3" width="6.7109375" style="187" customWidth="1"/>
    <col min="4" max="26" width="4.28515625" style="187" customWidth="1"/>
    <col min="27" max="27" width="7.7109375" style="187" customWidth="1"/>
    <col min="28" max="52" width="4.28515625" style="187" customWidth="1"/>
    <col min="53" max="16384" width="9.140625" style="187"/>
  </cols>
  <sheetData>
    <row r="1" spans="1:50">
      <c r="B1" s="111" t="s">
        <v>202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</row>
    <row r="2" spans="1:50" ht="37.5" customHeight="1">
      <c r="C2" s="808" t="s">
        <v>729</v>
      </c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  <c r="U2" s="808"/>
      <c r="V2" s="808"/>
      <c r="W2" s="808"/>
      <c r="X2" s="808"/>
      <c r="Y2" s="808"/>
      <c r="Z2" s="808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</row>
    <row r="3" spans="1:50" ht="13.5" thickBot="1">
      <c r="K3" s="188" t="s">
        <v>358</v>
      </c>
      <c r="AQ3" s="188"/>
    </row>
    <row r="4" spans="1:50" ht="42.75" customHeight="1">
      <c r="A4" s="811" t="s">
        <v>238</v>
      </c>
      <c r="B4" s="813" t="s">
        <v>298</v>
      </c>
      <c r="C4" s="816" t="s">
        <v>204</v>
      </c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8"/>
      <c r="AA4" s="816" t="s">
        <v>205</v>
      </c>
      <c r="AB4" s="817"/>
      <c r="AC4" s="817"/>
      <c r="AD4" s="817"/>
      <c r="AE4" s="817"/>
      <c r="AF4" s="817"/>
      <c r="AG4" s="817"/>
      <c r="AH4" s="817"/>
      <c r="AI4" s="817"/>
      <c r="AJ4" s="817"/>
      <c r="AK4" s="817"/>
      <c r="AL4" s="817"/>
      <c r="AM4" s="817"/>
      <c r="AN4" s="817"/>
      <c r="AO4" s="817"/>
      <c r="AP4" s="817"/>
      <c r="AQ4" s="817"/>
      <c r="AR4" s="817"/>
      <c r="AS4" s="817"/>
      <c r="AT4" s="817"/>
      <c r="AU4" s="817"/>
      <c r="AV4" s="817"/>
      <c r="AW4" s="817"/>
      <c r="AX4" s="818"/>
    </row>
    <row r="5" spans="1:50" ht="15" customHeight="1">
      <c r="A5" s="812"/>
      <c r="B5" s="814"/>
      <c r="C5" s="820" t="s">
        <v>206</v>
      </c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2"/>
      <c r="AA5" s="820" t="s">
        <v>206</v>
      </c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1"/>
      <c r="AM5" s="821"/>
      <c r="AN5" s="821"/>
      <c r="AO5" s="821"/>
      <c r="AP5" s="821"/>
      <c r="AQ5" s="821"/>
      <c r="AR5" s="821"/>
      <c r="AS5" s="821"/>
      <c r="AT5" s="821"/>
      <c r="AU5" s="821"/>
      <c r="AV5" s="821"/>
      <c r="AW5" s="821"/>
      <c r="AX5" s="822"/>
    </row>
    <row r="6" spans="1:50" s="195" customFormat="1" ht="24" customHeight="1">
      <c r="A6" s="812"/>
      <c r="B6" s="815"/>
      <c r="C6" s="190" t="s">
        <v>87</v>
      </c>
      <c r="D6" s="191">
        <v>1</v>
      </c>
      <c r="E6" s="191">
        <v>2</v>
      </c>
      <c r="F6" s="191" t="s">
        <v>207</v>
      </c>
      <c r="G6" s="191" t="s">
        <v>208</v>
      </c>
      <c r="H6" s="191" t="s">
        <v>209</v>
      </c>
      <c r="I6" s="191" t="s">
        <v>359</v>
      </c>
      <c r="J6" s="191" t="s">
        <v>360</v>
      </c>
      <c r="K6" s="191" t="s">
        <v>361</v>
      </c>
      <c r="L6" s="191" t="s">
        <v>299</v>
      </c>
      <c r="M6" s="191" t="s">
        <v>300</v>
      </c>
      <c r="N6" s="191" t="s">
        <v>301</v>
      </c>
      <c r="O6" s="191" t="s">
        <v>302</v>
      </c>
      <c r="P6" s="191" t="s">
        <v>303</v>
      </c>
      <c r="Q6" s="192" t="s">
        <v>210</v>
      </c>
      <c r="R6" s="192" t="s">
        <v>211</v>
      </c>
      <c r="S6" s="192" t="s">
        <v>212</v>
      </c>
      <c r="T6" s="192" t="s">
        <v>362</v>
      </c>
      <c r="U6" s="192" t="s">
        <v>363</v>
      </c>
      <c r="V6" s="192" t="s">
        <v>54</v>
      </c>
      <c r="W6" s="193" t="s">
        <v>55</v>
      </c>
      <c r="X6" s="192" t="s">
        <v>56</v>
      </c>
      <c r="Y6" s="192" t="s">
        <v>57</v>
      </c>
      <c r="Z6" s="194" t="s">
        <v>364</v>
      </c>
      <c r="AA6" s="190" t="s">
        <v>87</v>
      </c>
      <c r="AB6" s="191">
        <v>1</v>
      </c>
      <c r="AC6" s="191">
        <v>2</v>
      </c>
      <c r="AD6" s="191" t="s">
        <v>207</v>
      </c>
      <c r="AE6" s="191" t="s">
        <v>208</v>
      </c>
      <c r="AF6" s="191" t="s">
        <v>209</v>
      </c>
      <c r="AG6" s="191" t="s">
        <v>359</v>
      </c>
      <c r="AH6" s="191" t="s">
        <v>360</v>
      </c>
      <c r="AI6" s="191" t="s">
        <v>361</v>
      </c>
      <c r="AJ6" s="191" t="s">
        <v>299</v>
      </c>
      <c r="AK6" s="191" t="s">
        <v>300</v>
      </c>
      <c r="AL6" s="191" t="s">
        <v>301</v>
      </c>
      <c r="AM6" s="191" t="s">
        <v>302</v>
      </c>
      <c r="AN6" s="191" t="s">
        <v>303</v>
      </c>
      <c r="AO6" s="192" t="s">
        <v>210</v>
      </c>
      <c r="AP6" s="192" t="s">
        <v>211</v>
      </c>
      <c r="AQ6" s="192" t="s">
        <v>212</v>
      </c>
      <c r="AR6" s="192" t="s">
        <v>362</v>
      </c>
      <c r="AS6" s="192" t="s">
        <v>363</v>
      </c>
      <c r="AT6" s="192" t="s">
        <v>54</v>
      </c>
      <c r="AU6" s="193" t="s">
        <v>55</v>
      </c>
      <c r="AV6" s="192" t="s">
        <v>56</v>
      </c>
      <c r="AW6" s="192" t="s">
        <v>57</v>
      </c>
      <c r="AX6" s="194" t="s">
        <v>364</v>
      </c>
    </row>
    <row r="7" spans="1:50">
      <c r="A7" s="196"/>
      <c r="B7" s="197" t="s">
        <v>241</v>
      </c>
      <c r="C7" s="198">
        <f>D7+E7+F7+G7+H7+I7+J7+K7+L7+M7+N7+O7+P7+Q7+R7+S7+T7+U7+V7+W7+X7+Y7+Z7</f>
        <v>0</v>
      </c>
      <c r="D7" s="199">
        <f t="shared" ref="D7:Z7" si="0">SUM(D8:D10)</f>
        <v>0</v>
      </c>
      <c r="E7" s="199">
        <f t="shared" si="0"/>
        <v>0</v>
      </c>
      <c r="F7" s="199">
        <f t="shared" si="0"/>
        <v>0</v>
      </c>
      <c r="G7" s="199">
        <f t="shared" si="0"/>
        <v>0</v>
      </c>
      <c r="H7" s="199">
        <f t="shared" si="0"/>
        <v>0</v>
      </c>
      <c r="I7" s="199">
        <f t="shared" si="0"/>
        <v>0</v>
      </c>
      <c r="J7" s="199">
        <f t="shared" si="0"/>
        <v>0</v>
      </c>
      <c r="K7" s="199">
        <f t="shared" si="0"/>
        <v>0</v>
      </c>
      <c r="L7" s="199">
        <f t="shared" si="0"/>
        <v>0</v>
      </c>
      <c r="M7" s="199">
        <f t="shared" si="0"/>
        <v>0</v>
      </c>
      <c r="N7" s="199">
        <f t="shared" si="0"/>
        <v>0</v>
      </c>
      <c r="O7" s="199">
        <f t="shared" si="0"/>
        <v>0</v>
      </c>
      <c r="P7" s="199">
        <f t="shared" si="0"/>
        <v>0</v>
      </c>
      <c r="Q7" s="200">
        <f t="shared" si="0"/>
        <v>0</v>
      </c>
      <c r="R7" s="200">
        <f t="shared" si="0"/>
        <v>0</v>
      </c>
      <c r="S7" s="200">
        <f t="shared" si="0"/>
        <v>0</v>
      </c>
      <c r="T7" s="200">
        <f t="shared" si="0"/>
        <v>0</v>
      </c>
      <c r="U7" s="200">
        <f t="shared" si="0"/>
        <v>0</v>
      </c>
      <c r="V7" s="200">
        <f t="shared" si="0"/>
        <v>0</v>
      </c>
      <c r="W7" s="200">
        <f t="shared" si="0"/>
        <v>0</v>
      </c>
      <c r="X7" s="200">
        <f t="shared" si="0"/>
        <v>0</v>
      </c>
      <c r="Y7" s="200">
        <f t="shared" si="0"/>
        <v>0</v>
      </c>
      <c r="Z7" s="201">
        <f t="shared" si="0"/>
        <v>0</v>
      </c>
      <c r="AA7" s="198">
        <f>AB7+AC7+AD7+AE7+AF7+AG7+AH7+AI7+AJ7+AK7+AL7+AM7+AN7+AO7+AP7+AQ7+AR7+AS7+AT7+AU7+AV7+AW7+AX7</f>
        <v>0</v>
      </c>
      <c r="AB7" s="199">
        <f t="shared" ref="AB7:AX7" si="1">SUM(AB8:AB10)</f>
        <v>0</v>
      </c>
      <c r="AC7" s="199">
        <f t="shared" si="1"/>
        <v>0</v>
      </c>
      <c r="AD7" s="199">
        <f t="shared" si="1"/>
        <v>0</v>
      </c>
      <c r="AE7" s="199">
        <f t="shared" si="1"/>
        <v>0</v>
      </c>
      <c r="AF7" s="199">
        <f t="shared" si="1"/>
        <v>0</v>
      </c>
      <c r="AG7" s="199">
        <f t="shared" si="1"/>
        <v>0</v>
      </c>
      <c r="AH7" s="199">
        <f t="shared" si="1"/>
        <v>0</v>
      </c>
      <c r="AI7" s="199">
        <f t="shared" si="1"/>
        <v>0</v>
      </c>
      <c r="AJ7" s="199">
        <f t="shared" si="1"/>
        <v>0</v>
      </c>
      <c r="AK7" s="199">
        <f t="shared" si="1"/>
        <v>0</v>
      </c>
      <c r="AL7" s="199">
        <f t="shared" si="1"/>
        <v>0</v>
      </c>
      <c r="AM7" s="199">
        <f t="shared" si="1"/>
        <v>0</v>
      </c>
      <c r="AN7" s="199">
        <f t="shared" si="1"/>
        <v>0</v>
      </c>
      <c r="AO7" s="200">
        <f t="shared" si="1"/>
        <v>0</v>
      </c>
      <c r="AP7" s="200">
        <f t="shared" si="1"/>
        <v>0</v>
      </c>
      <c r="AQ7" s="200">
        <f t="shared" si="1"/>
        <v>0</v>
      </c>
      <c r="AR7" s="200">
        <f t="shared" si="1"/>
        <v>0</v>
      </c>
      <c r="AS7" s="200">
        <f t="shared" si="1"/>
        <v>0</v>
      </c>
      <c r="AT7" s="200">
        <f t="shared" si="1"/>
        <v>0</v>
      </c>
      <c r="AU7" s="200">
        <f t="shared" si="1"/>
        <v>0</v>
      </c>
      <c r="AV7" s="200">
        <f t="shared" si="1"/>
        <v>0</v>
      </c>
      <c r="AW7" s="200">
        <f t="shared" si="1"/>
        <v>0</v>
      </c>
      <c r="AX7" s="201">
        <f t="shared" si="1"/>
        <v>0</v>
      </c>
    </row>
    <row r="8" spans="1:50" ht="38.25">
      <c r="A8" s="112">
        <v>1</v>
      </c>
      <c r="B8" s="540" t="s">
        <v>712</v>
      </c>
      <c r="C8" s="202">
        <f t="shared" ref="C8:C10" si="2">D8+E8+F8+G8+H8+I8+J8+K8+L8+M8+N8+O8+P8+Q8+R8+S8+T8+U8+V8+W8+X8+Y8+Z8</f>
        <v>0</v>
      </c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202">
        <f t="shared" ref="AA8:AA10" si="3">AB8+AC8+AD8+AE8+AF8+AG8+AH8+AI8+AJ8+AK8+AL8+AM8+AN8+AO8+AP8+AQ8+AR8+AS8+AT8+AU8+AV8+AW8+AX8</f>
        <v>0</v>
      </c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4"/>
    </row>
    <row r="9" spans="1:50" ht="38.25">
      <c r="A9" s="112">
        <v>2</v>
      </c>
      <c r="B9" s="540" t="s">
        <v>713</v>
      </c>
      <c r="C9" s="198">
        <f t="shared" si="2"/>
        <v>0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6"/>
      <c r="R9" s="206"/>
      <c r="S9" s="206"/>
      <c r="T9" s="206"/>
      <c r="U9" s="206"/>
      <c r="V9" s="206"/>
      <c r="W9" s="206"/>
      <c r="X9" s="206"/>
      <c r="Y9" s="206"/>
      <c r="Z9" s="207"/>
      <c r="AA9" s="198">
        <f t="shared" si="3"/>
        <v>0</v>
      </c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6"/>
      <c r="AP9" s="206"/>
      <c r="AQ9" s="206"/>
      <c r="AR9" s="206"/>
      <c r="AS9" s="206"/>
      <c r="AT9" s="206"/>
      <c r="AU9" s="206"/>
      <c r="AV9" s="206"/>
      <c r="AW9" s="206"/>
      <c r="AX9" s="207"/>
    </row>
    <row r="10" spans="1:50" ht="51">
      <c r="A10" s="112">
        <v>3</v>
      </c>
      <c r="B10" s="540" t="s">
        <v>714</v>
      </c>
      <c r="C10" s="198">
        <f t="shared" si="2"/>
        <v>0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6"/>
      <c r="R10" s="206"/>
      <c r="S10" s="206"/>
      <c r="T10" s="206"/>
      <c r="U10" s="206"/>
      <c r="V10" s="206"/>
      <c r="W10" s="206"/>
      <c r="X10" s="206"/>
      <c r="Y10" s="206"/>
      <c r="Z10" s="207"/>
      <c r="AA10" s="198">
        <f t="shared" si="3"/>
        <v>0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6"/>
      <c r="AP10" s="206"/>
      <c r="AQ10" s="206"/>
      <c r="AR10" s="206"/>
      <c r="AS10" s="206"/>
      <c r="AT10" s="206"/>
      <c r="AU10" s="206"/>
      <c r="AV10" s="206"/>
      <c r="AW10" s="206"/>
      <c r="AX10" s="207"/>
    </row>
    <row r="11" spans="1:50">
      <c r="A11" s="208"/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</row>
    <row r="12" spans="1:50">
      <c r="AQ12" s="819" t="s">
        <v>60</v>
      </c>
      <c r="AR12" s="819"/>
      <c r="AS12" s="819"/>
      <c r="AT12" s="819"/>
      <c r="AU12" s="819"/>
      <c r="AV12" s="819"/>
      <c r="AW12" s="819"/>
      <c r="AX12" s="819"/>
    </row>
    <row r="13" spans="1:50" customFormat="1" ht="16.5">
      <c r="AE13" s="118"/>
      <c r="AH13" s="119"/>
      <c r="AI13" s="120"/>
      <c r="AJ13" s="120"/>
      <c r="AK13" s="121"/>
      <c r="AL13" s="121"/>
      <c r="AM13" s="121"/>
      <c r="AN13" s="121"/>
      <c r="AO13" s="122"/>
      <c r="AP13" s="123"/>
      <c r="AQ13" s="123"/>
      <c r="AR13" s="123"/>
      <c r="AS13" s="96" t="s">
        <v>554</v>
      </c>
      <c r="AT13" s="124"/>
      <c r="AV13" s="96"/>
    </row>
    <row r="14" spans="1:50" customFormat="1" ht="16.5">
      <c r="AE14" s="125"/>
      <c r="AH14" s="119"/>
      <c r="AI14" s="120"/>
      <c r="AJ14" s="120"/>
      <c r="AK14" s="121"/>
      <c r="AL14" s="121"/>
      <c r="AM14" s="121"/>
      <c r="AN14" s="121"/>
      <c r="AO14" s="126"/>
      <c r="AP14" s="126"/>
      <c r="AQ14" s="126"/>
      <c r="AR14" s="239" t="s">
        <v>688</v>
      </c>
      <c r="AS14" s="124"/>
      <c r="AT14" s="124"/>
    </row>
    <row r="15" spans="1:50" s="542" customFormat="1" ht="16.5">
      <c r="B15" s="67"/>
      <c r="AE15" s="118" t="s">
        <v>192</v>
      </c>
      <c r="AH15" s="119" t="s">
        <v>126</v>
      </c>
      <c r="AI15" s="120"/>
      <c r="AJ15" s="120"/>
      <c r="AK15" s="121"/>
      <c r="AL15" s="121"/>
      <c r="AM15" s="121"/>
      <c r="AN15" s="121"/>
      <c r="AO15" s="122" t="s">
        <v>705</v>
      </c>
      <c r="AP15" s="123"/>
      <c r="AQ15" s="123"/>
      <c r="AR15" s="123"/>
      <c r="AS15" s="124"/>
      <c r="AT15" s="124"/>
    </row>
    <row r="16" spans="1:50" customFormat="1" ht="14.25" customHeight="1">
      <c r="B16" s="67"/>
      <c r="AE16" s="118" t="s">
        <v>723</v>
      </c>
      <c r="AH16" s="119" t="s">
        <v>724</v>
      </c>
      <c r="AI16" s="120"/>
      <c r="AJ16" s="120"/>
      <c r="AK16" s="121"/>
      <c r="AL16" s="121"/>
      <c r="AM16" s="121"/>
      <c r="AN16" s="121"/>
      <c r="AO16" s="122" t="s">
        <v>706</v>
      </c>
      <c r="AP16" s="126"/>
      <c r="AQ16" s="126"/>
      <c r="AR16" s="126"/>
      <c r="AS16" s="124"/>
      <c r="AT16" s="124"/>
    </row>
    <row r="17" spans="2:46" customFormat="1" ht="14.25" customHeight="1">
      <c r="B17" s="67"/>
      <c r="AE17" s="76"/>
      <c r="AH17" s="7" t="s">
        <v>709</v>
      </c>
      <c r="AI17" s="76"/>
      <c r="AJ17" s="76"/>
      <c r="AK17" s="76"/>
      <c r="AL17" s="76"/>
      <c r="AM17" s="76"/>
      <c r="AN17" s="76"/>
      <c r="AO17" s="7" t="s">
        <v>725</v>
      </c>
      <c r="AP17" s="76"/>
      <c r="AQ17" s="76"/>
      <c r="AR17" s="76"/>
      <c r="AS17" s="76"/>
      <c r="AT17" s="76"/>
    </row>
    <row r="18" spans="2:46" customFormat="1" ht="14.25" customHeight="1">
      <c r="B18" s="67"/>
      <c r="AE18" s="76"/>
      <c r="AH18" s="7"/>
      <c r="AI18" s="76"/>
      <c r="AJ18" s="76"/>
      <c r="AK18" s="76"/>
      <c r="AL18" s="76"/>
      <c r="AM18" s="76"/>
      <c r="AN18" s="76"/>
      <c r="AO18" s="7"/>
      <c r="AP18" s="76"/>
      <c r="AQ18" s="76"/>
      <c r="AR18" s="76"/>
      <c r="AS18" s="76"/>
      <c r="AT18" s="76"/>
    </row>
    <row r="23" spans="2:46" ht="15.75">
      <c r="B23" s="210" t="s">
        <v>218</v>
      </c>
    </row>
    <row r="24" spans="2:46" ht="25.5">
      <c r="B24" s="211" t="s">
        <v>219</v>
      </c>
    </row>
    <row r="25" spans="2:46" ht="38.25">
      <c r="B25" s="211" t="s">
        <v>365</v>
      </c>
    </row>
    <row r="26" spans="2:46">
      <c r="B26" s="211"/>
    </row>
    <row r="27" spans="2:46">
      <c r="B27" s="809" t="s">
        <v>366</v>
      </c>
      <c r="C27" s="809"/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T27" s="809"/>
      <c r="U27" s="809"/>
      <c r="V27" s="809"/>
      <c r="W27" s="809"/>
      <c r="X27" s="809"/>
    </row>
    <row r="28" spans="2:46">
      <c r="B28" s="809" t="s">
        <v>367</v>
      </c>
      <c r="C28" s="809"/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T28" s="809"/>
      <c r="U28" s="809"/>
      <c r="V28" s="809"/>
      <c r="W28" s="809"/>
      <c r="X28" s="809"/>
    </row>
    <row r="29" spans="2:46" ht="26.25" customHeight="1">
      <c r="B29" s="810" t="s">
        <v>368</v>
      </c>
      <c r="C29" s="809"/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809"/>
      <c r="R29" s="809"/>
      <c r="S29" s="809"/>
      <c r="T29" s="809"/>
      <c r="U29" s="809"/>
      <c r="V29" s="809"/>
      <c r="W29" s="809"/>
      <c r="X29" s="809"/>
    </row>
    <row r="30" spans="2:46">
      <c r="B30" s="807" t="s">
        <v>369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</row>
    <row r="31" spans="2:46">
      <c r="B31" s="807" t="s">
        <v>370</v>
      </c>
      <c r="C31" s="807"/>
      <c r="D31" s="807"/>
      <c r="E31" s="807"/>
      <c r="F31" s="807"/>
      <c r="G31" s="807"/>
      <c r="H31" s="807"/>
      <c r="I31" s="807"/>
      <c r="J31" s="807"/>
      <c r="K31" s="807"/>
      <c r="L31" s="807"/>
      <c r="M31" s="807"/>
      <c r="N31" s="807"/>
      <c r="O31" s="807"/>
      <c r="P31" s="807"/>
      <c r="Q31" s="807"/>
      <c r="R31" s="807"/>
      <c r="S31" s="807"/>
      <c r="T31" s="807"/>
      <c r="U31" s="807"/>
      <c r="V31" s="807"/>
      <c r="W31" s="807"/>
      <c r="X31" s="807"/>
    </row>
    <row r="32" spans="2:46">
      <c r="B32" s="807" t="s">
        <v>371</v>
      </c>
      <c r="C32" s="807"/>
      <c r="D32" s="807"/>
      <c r="E32" s="807"/>
      <c r="F32" s="807"/>
      <c r="G32" s="807"/>
      <c r="H32" s="807"/>
      <c r="I32" s="807"/>
      <c r="J32" s="807"/>
      <c r="K32" s="807"/>
      <c r="L32" s="807"/>
      <c r="M32" s="807"/>
      <c r="N32" s="807"/>
      <c r="O32" s="807"/>
      <c r="P32" s="807"/>
      <c r="Q32" s="807"/>
      <c r="R32" s="807"/>
      <c r="S32" s="807"/>
      <c r="T32" s="807"/>
      <c r="U32" s="807"/>
      <c r="V32" s="807"/>
      <c r="W32" s="807"/>
      <c r="X32" s="807"/>
    </row>
    <row r="33" spans="2:24">
      <c r="B33" s="807" t="s">
        <v>372</v>
      </c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  <c r="U33" s="807"/>
      <c r="V33" s="807"/>
      <c r="W33" s="807"/>
      <c r="X33" s="807"/>
    </row>
    <row r="34" spans="2:24">
      <c r="B34" s="807" t="s">
        <v>373</v>
      </c>
      <c r="C34" s="807"/>
      <c r="D34" s="807"/>
      <c r="E34" s="807"/>
      <c r="F34" s="807"/>
      <c r="G34" s="807"/>
      <c r="H34" s="807"/>
      <c r="I34" s="807"/>
      <c r="J34" s="807"/>
      <c r="K34" s="807"/>
      <c r="L34" s="807"/>
      <c r="M34" s="807"/>
      <c r="N34" s="807"/>
      <c r="O34" s="807"/>
      <c r="P34" s="807"/>
      <c r="Q34" s="807"/>
      <c r="R34" s="807"/>
      <c r="S34" s="807"/>
      <c r="T34" s="807"/>
      <c r="U34" s="807"/>
      <c r="V34" s="807"/>
      <c r="W34" s="807"/>
      <c r="X34" s="807"/>
    </row>
    <row r="35" spans="2:24">
      <c r="B35" s="807" t="s">
        <v>374</v>
      </c>
      <c r="C35" s="807"/>
      <c r="D35" s="807"/>
      <c r="E35" s="807"/>
      <c r="F35" s="807"/>
      <c r="G35" s="807"/>
      <c r="H35" s="807"/>
      <c r="I35" s="807"/>
      <c r="J35" s="807"/>
      <c r="K35" s="807"/>
      <c r="L35" s="807"/>
      <c r="M35" s="807"/>
      <c r="N35" s="807"/>
      <c r="O35" s="807"/>
      <c r="P35" s="807"/>
      <c r="Q35" s="807"/>
      <c r="R35" s="807"/>
      <c r="S35" s="807"/>
      <c r="T35" s="807"/>
      <c r="U35" s="807"/>
      <c r="V35" s="807"/>
      <c r="W35" s="807"/>
      <c r="X35" s="807"/>
    </row>
    <row r="36" spans="2:24" ht="26.25" customHeight="1">
      <c r="B36" s="810" t="s">
        <v>375</v>
      </c>
      <c r="C36" s="809"/>
      <c r="D36" s="809"/>
      <c r="E36" s="809"/>
      <c r="F36" s="809"/>
      <c r="G36" s="809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809"/>
      <c r="T36" s="809"/>
      <c r="U36" s="809"/>
      <c r="V36" s="809"/>
      <c r="W36" s="809"/>
      <c r="X36" s="809"/>
    </row>
    <row r="37" spans="2:24">
      <c r="B37" s="807" t="s">
        <v>376</v>
      </c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P37" s="807"/>
      <c r="Q37" s="807"/>
      <c r="R37" s="807"/>
      <c r="S37" s="807"/>
      <c r="T37" s="807"/>
      <c r="U37" s="807"/>
      <c r="V37" s="807"/>
      <c r="W37" s="807"/>
      <c r="X37" s="807"/>
    </row>
    <row r="38" spans="2:24">
      <c r="B38" s="807" t="s">
        <v>377</v>
      </c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7"/>
      <c r="P38" s="807"/>
      <c r="Q38" s="807"/>
      <c r="R38" s="807"/>
      <c r="S38" s="807"/>
      <c r="T38" s="807"/>
      <c r="U38" s="807"/>
      <c r="V38" s="807"/>
      <c r="W38" s="807"/>
      <c r="X38" s="807"/>
    </row>
    <row r="39" spans="2:24">
      <c r="B39" s="807" t="s">
        <v>378</v>
      </c>
      <c r="C39" s="807"/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7"/>
      <c r="O39" s="807"/>
      <c r="P39" s="807"/>
      <c r="Q39" s="807"/>
      <c r="R39" s="807"/>
      <c r="S39" s="807"/>
      <c r="T39" s="807"/>
      <c r="U39" s="807"/>
      <c r="V39" s="807"/>
      <c r="W39" s="807"/>
      <c r="X39" s="807"/>
    </row>
    <row r="40" spans="2:24">
      <c r="B40" s="807" t="s">
        <v>379</v>
      </c>
      <c r="C40" s="807"/>
      <c r="D40" s="807"/>
      <c r="E40" s="807"/>
      <c r="F40" s="807"/>
      <c r="G40" s="807"/>
      <c r="H40" s="807"/>
      <c r="I40" s="807"/>
      <c r="J40" s="807"/>
      <c r="K40" s="807"/>
      <c r="L40" s="807"/>
      <c r="M40" s="807"/>
      <c r="N40" s="807"/>
      <c r="O40" s="807"/>
      <c r="P40" s="807"/>
      <c r="Q40" s="807"/>
      <c r="R40" s="807"/>
      <c r="S40" s="807"/>
      <c r="T40" s="807"/>
      <c r="U40" s="807"/>
      <c r="V40" s="807"/>
      <c r="W40" s="807"/>
      <c r="X40" s="807"/>
    </row>
    <row r="41" spans="2:24">
      <c r="B41" s="807" t="s">
        <v>380</v>
      </c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7"/>
      <c r="X41" s="807"/>
    </row>
    <row r="42" spans="2:24" ht="42" customHeight="1">
      <c r="B42" s="810" t="s">
        <v>381</v>
      </c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</row>
    <row r="43" spans="2:24">
      <c r="B43" s="807" t="s">
        <v>382</v>
      </c>
      <c r="C43" s="807"/>
      <c r="D43" s="807"/>
      <c r="E43" s="807"/>
      <c r="F43" s="807"/>
      <c r="G43" s="807"/>
      <c r="H43" s="807"/>
      <c r="I43" s="807"/>
      <c r="J43" s="807"/>
      <c r="K43" s="807"/>
      <c r="L43" s="807"/>
      <c r="M43" s="807"/>
      <c r="N43" s="807"/>
      <c r="O43" s="807"/>
      <c r="P43" s="807"/>
      <c r="Q43" s="807"/>
      <c r="R43" s="807"/>
      <c r="S43" s="807"/>
      <c r="T43" s="807"/>
      <c r="U43" s="807"/>
      <c r="V43" s="807"/>
      <c r="W43" s="807"/>
      <c r="X43" s="807"/>
    </row>
    <row r="44" spans="2:24">
      <c r="B44" s="807" t="s">
        <v>383</v>
      </c>
      <c r="C44" s="807"/>
      <c r="D44" s="807"/>
      <c r="E44" s="807"/>
      <c r="F44" s="807"/>
      <c r="G44" s="807"/>
      <c r="H44" s="807"/>
      <c r="I44" s="807"/>
      <c r="J44" s="807"/>
      <c r="K44" s="807"/>
      <c r="L44" s="807"/>
      <c r="M44" s="807"/>
      <c r="N44" s="807"/>
      <c r="O44" s="807"/>
      <c r="P44" s="807"/>
      <c r="Q44" s="807"/>
      <c r="R44" s="807"/>
      <c r="S44" s="807"/>
      <c r="T44" s="807"/>
      <c r="U44" s="807"/>
      <c r="V44" s="807"/>
      <c r="W44" s="807"/>
      <c r="X44" s="807"/>
    </row>
    <row r="45" spans="2:24">
      <c r="B45" s="807" t="s">
        <v>384</v>
      </c>
      <c r="C45" s="807"/>
      <c r="D45" s="807"/>
      <c r="E45" s="807"/>
      <c r="F45" s="807"/>
      <c r="G45" s="807"/>
      <c r="H45" s="807"/>
      <c r="I45" s="807"/>
      <c r="J45" s="807"/>
      <c r="K45" s="807"/>
      <c r="L45" s="807"/>
      <c r="M45" s="807"/>
      <c r="N45" s="807"/>
      <c r="O45" s="807"/>
      <c r="P45" s="807"/>
      <c r="Q45" s="807"/>
      <c r="R45" s="807"/>
      <c r="S45" s="807"/>
      <c r="T45" s="807"/>
      <c r="U45" s="807"/>
      <c r="V45" s="807"/>
      <c r="W45" s="807"/>
      <c r="X45" s="807"/>
    </row>
    <row r="46" spans="2:24">
      <c r="B46" s="807" t="s">
        <v>385</v>
      </c>
      <c r="C46" s="807"/>
      <c r="D46" s="807"/>
      <c r="E46" s="807"/>
      <c r="F46" s="807"/>
      <c r="G46" s="807"/>
      <c r="H46" s="807"/>
      <c r="I46" s="807"/>
      <c r="J46" s="807"/>
      <c r="K46" s="807"/>
      <c r="L46" s="807"/>
      <c r="M46" s="807"/>
      <c r="N46" s="807"/>
      <c r="O46" s="807"/>
      <c r="P46" s="807"/>
      <c r="Q46" s="807"/>
      <c r="R46" s="807"/>
      <c r="S46" s="807"/>
      <c r="T46" s="807"/>
      <c r="U46" s="807"/>
      <c r="V46" s="807"/>
      <c r="W46" s="807"/>
      <c r="X46" s="807"/>
    </row>
    <row r="47" spans="2:24">
      <c r="B47" s="807" t="s">
        <v>386</v>
      </c>
      <c r="C47" s="807"/>
      <c r="D47" s="807"/>
      <c r="E47" s="807"/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07"/>
      <c r="R47" s="807"/>
      <c r="S47" s="807"/>
      <c r="T47" s="807"/>
      <c r="U47" s="807"/>
      <c r="V47" s="807"/>
      <c r="W47" s="807"/>
      <c r="X47" s="807"/>
    </row>
    <row r="48" spans="2:24" ht="25.5" customHeight="1">
      <c r="B48" s="810" t="s">
        <v>387</v>
      </c>
      <c r="C48" s="809"/>
      <c r="D48" s="809"/>
      <c r="E48" s="809"/>
      <c r="F48" s="809"/>
      <c r="G48" s="809"/>
      <c r="H48" s="809"/>
      <c r="I48" s="809"/>
      <c r="J48" s="809"/>
      <c r="K48" s="809"/>
      <c r="L48" s="809"/>
      <c r="M48" s="809"/>
      <c r="N48" s="809"/>
      <c r="O48" s="809"/>
      <c r="P48" s="809"/>
      <c r="Q48" s="809"/>
      <c r="R48" s="809"/>
      <c r="S48" s="809"/>
      <c r="T48" s="809"/>
      <c r="U48" s="809"/>
      <c r="V48" s="809"/>
      <c r="W48" s="809"/>
      <c r="X48" s="809"/>
    </row>
    <row r="49" spans="2:24">
      <c r="B49" s="807" t="s">
        <v>388</v>
      </c>
      <c r="C49" s="807"/>
      <c r="D49" s="807"/>
      <c r="E49" s="807"/>
      <c r="F49" s="807"/>
      <c r="G49" s="807"/>
      <c r="H49" s="807"/>
      <c r="I49" s="807"/>
      <c r="J49" s="807"/>
      <c r="K49" s="807"/>
      <c r="L49" s="807"/>
      <c r="M49" s="807"/>
      <c r="N49" s="807"/>
      <c r="O49" s="807"/>
      <c r="P49" s="807"/>
      <c r="Q49" s="807"/>
      <c r="R49" s="807"/>
      <c r="S49" s="807"/>
      <c r="T49" s="807"/>
      <c r="U49" s="807"/>
      <c r="V49" s="807"/>
      <c r="W49" s="807"/>
      <c r="X49" s="807"/>
    </row>
    <row r="50" spans="2:24">
      <c r="B50" s="807" t="s">
        <v>389</v>
      </c>
      <c r="C50" s="807"/>
      <c r="D50" s="807"/>
      <c r="E50" s="807"/>
      <c r="F50" s="807"/>
      <c r="G50" s="807"/>
      <c r="H50" s="807"/>
      <c r="I50" s="807"/>
      <c r="J50" s="807"/>
      <c r="K50" s="807"/>
      <c r="L50" s="807"/>
      <c r="M50" s="807"/>
      <c r="N50" s="807"/>
      <c r="O50" s="807"/>
      <c r="P50" s="807"/>
      <c r="Q50" s="807"/>
      <c r="R50" s="807"/>
      <c r="S50" s="807"/>
      <c r="T50" s="807"/>
      <c r="U50" s="807"/>
      <c r="V50" s="807"/>
      <c r="W50" s="807"/>
      <c r="X50" s="807"/>
    </row>
    <row r="51" spans="2:24" ht="24.75" customHeight="1">
      <c r="B51" s="807" t="s">
        <v>390</v>
      </c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P51" s="807"/>
      <c r="Q51" s="807"/>
      <c r="R51" s="807"/>
      <c r="S51" s="807"/>
      <c r="T51" s="807"/>
      <c r="U51" s="807"/>
      <c r="V51" s="807"/>
      <c r="W51" s="807"/>
      <c r="X51" s="807"/>
    </row>
    <row r="52" spans="2:24">
      <c r="B52" s="807" t="s">
        <v>391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</row>
    <row r="53" spans="2:24">
      <c r="B53" s="807" t="s">
        <v>392</v>
      </c>
      <c r="C53" s="807"/>
      <c r="D53" s="807"/>
      <c r="E53" s="807"/>
      <c r="F53" s="807"/>
      <c r="G53" s="807"/>
      <c r="H53" s="807"/>
      <c r="I53" s="807"/>
      <c r="J53" s="807"/>
      <c r="K53" s="807"/>
      <c r="L53" s="807"/>
      <c r="M53" s="807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7"/>
    </row>
  </sheetData>
  <mergeCells count="35">
    <mergeCell ref="B50:X50"/>
    <mergeCell ref="B51:X51"/>
    <mergeCell ref="B52:X52"/>
    <mergeCell ref="B53:X53"/>
    <mergeCell ref="B44:X44"/>
    <mergeCell ref="B45:X45"/>
    <mergeCell ref="B46:X46"/>
    <mergeCell ref="B47:X47"/>
    <mergeCell ref="B48:X48"/>
    <mergeCell ref="B49:X49"/>
    <mergeCell ref="B43:X43"/>
    <mergeCell ref="B32:X32"/>
    <mergeCell ref="B33:X33"/>
    <mergeCell ref="B34:X34"/>
    <mergeCell ref="B35:X35"/>
    <mergeCell ref="B36:X36"/>
    <mergeCell ref="B37:X37"/>
    <mergeCell ref="B38:X38"/>
    <mergeCell ref="B39:X39"/>
    <mergeCell ref="B40:X40"/>
    <mergeCell ref="B41:X41"/>
    <mergeCell ref="B42:X42"/>
    <mergeCell ref="A4:A6"/>
    <mergeCell ref="B4:B6"/>
    <mergeCell ref="C4:Z4"/>
    <mergeCell ref="AQ12:AX12"/>
    <mergeCell ref="B27:X27"/>
    <mergeCell ref="AA4:AX4"/>
    <mergeCell ref="C5:Z5"/>
    <mergeCell ref="AA5:AX5"/>
    <mergeCell ref="B31:X31"/>
    <mergeCell ref="C2:Z2"/>
    <mergeCell ref="B28:X28"/>
    <mergeCell ref="B29:X29"/>
    <mergeCell ref="B30:X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2_ГД'!Print_Area</vt:lpstr>
      <vt:lpstr>'7.Прил 3_Върнати ГД'!Print_Area</vt:lpstr>
    </vt:vector>
  </TitlesOfParts>
  <Company>VSS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admin</cp:lastModifiedBy>
  <cp:lastPrinted>2020-01-28T11:21:04Z</cp:lastPrinted>
  <dcterms:created xsi:type="dcterms:W3CDTF">2005-03-22T15:35:28Z</dcterms:created>
  <dcterms:modified xsi:type="dcterms:W3CDTF">2020-01-31T09:39:55Z</dcterms:modified>
</cp:coreProperties>
</file>